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\Documents\jos\Guld\"/>
    </mc:Choice>
  </mc:AlternateContent>
  <xr:revisionPtr revIDLastSave="0" documentId="13_ncr:1_{3B7E3EBD-17AA-446F-BFD5-223FDA890ABE}" xr6:coauthVersionLast="36" xr6:coauthVersionMax="36" xr10:uidLastSave="{00000000-0000-0000-0000-000000000000}"/>
  <bookViews>
    <workbookView xWindow="0" yWindow="0" windowWidth="12588" windowHeight="11112" tabRatio="596" activeTab="1" xr2:uid="{00000000-000D-0000-FFFF-FFFF00000000}"/>
  </bookViews>
  <sheets>
    <sheet name="resultaten" sheetId="1" r:id="rId1"/>
    <sheet name="standenlijst" sheetId="6" r:id="rId2"/>
    <sheet name="deelnemers" sheetId="7" r:id="rId3"/>
    <sheet name="print.kopieren speciaal!!" sheetId="3" r:id="rId4"/>
    <sheet name="uitleg" sheetId="4" r:id="rId5"/>
  </sheets>
  <definedNames>
    <definedName name="_xlnm.Print_Area" localSheetId="0">resultaten!$B$1:$AB$27</definedName>
    <definedName name="_xlnm.Print_Area" localSheetId="1">standenlijst!$A$1:$K$41</definedName>
    <definedName name="Gem_B15" localSheetId="1">standenlijst!$E:$E</definedName>
    <definedName name="Gem_Totaal" localSheetId="1">standenlijst!$G:$G</definedName>
    <definedName name="Gem_Totaal">#REF!</definedName>
    <definedName name="Naam">deelnemers!$1:$1048576</definedName>
  </definedNames>
  <calcPr calcId="191029"/>
</workbook>
</file>

<file path=xl/calcChain.xml><?xml version="1.0" encoding="utf-8"?>
<calcChain xmlns="http://schemas.openxmlformats.org/spreadsheetml/2006/main">
  <c r="BW33" i="1" l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BW36" i="1"/>
  <c r="CL36" i="1" s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BW42" i="1"/>
  <c r="BX42" i="1"/>
  <c r="BY42" i="1"/>
  <c r="BZ42" i="1"/>
  <c r="CA42" i="1"/>
  <c r="CB42" i="1"/>
  <c r="CC42" i="1"/>
  <c r="CL42" i="1" s="1"/>
  <c r="CD42" i="1"/>
  <c r="CE42" i="1"/>
  <c r="CF42" i="1"/>
  <c r="CG42" i="1"/>
  <c r="CH42" i="1"/>
  <c r="CI42" i="1"/>
  <c r="CJ42" i="1"/>
  <c r="CK42" i="1"/>
  <c r="D13" i="1"/>
  <c r="F3" i="6" s="1"/>
  <c r="E13" i="1"/>
  <c r="H3" i="6" s="1"/>
  <c r="D16" i="1"/>
  <c r="F4" i="6" s="1"/>
  <c r="E16" i="1"/>
  <c r="D5" i="1"/>
  <c r="F5" i="6" s="1"/>
  <c r="E5" i="1"/>
  <c r="H5" i="6" s="1"/>
  <c r="D24" i="1"/>
  <c r="F6" i="6" s="1"/>
  <c r="E24" i="1"/>
  <c r="H6" i="6" s="1"/>
  <c r="D10" i="1"/>
  <c r="F10" i="6" s="1"/>
  <c r="E10" i="1"/>
  <c r="H10" i="6" s="1"/>
  <c r="D26" i="1"/>
  <c r="F9" i="6" s="1"/>
  <c r="E26" i="1"/>
  <c r="H9" i="6" s="1"/>
  <c r="D20" i="1"/>
  <c r="F11" i="6" s="1"/>
  <c r="E20" i="1"/>
  <c r="H11" i="6" s="1"/>
  <c r="D3" i="1"/>
  <c r="F12" i="6" s="1"/>
  <c r="E3" i="1"/>
  <c r="H12" i="6" s="1"/>
  <c r="D4" i="1"/>
  <c r="F13" i="6" s="1"/>
  <c r="E4" i="1"/>
  <c r="H13" i="6" s="1"/>
  <c r="D12" i="1"/>
  <c r="E12" i="1"/>
  <c r="H15" i="6" s="1"/>
  <c r="D23" i="1"/>
  <c r="F16" i="6" s="1"/>
  <c r="E23" i="1"/>
  <c r="H16" i="6" s="1"/>
  <c r="D7" i="1"/>
  <c r="F17" i="6" s="1"/>
  <c r="E7" i="1"/>
  <c r="H17" i="6" s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D31" i="6"/>
  <c r="E31" i="6" s="1"/>
  <c r="J31" i="6" s="1"/>
  <c r="F31" i="6"/>
  <c r="G31" i="6"/>
  <c r="H31" i="6"/>
  <c r="D32" i="6"/>
  <c r="E32" i="6" s="1"/>
  <c r="J32" i="6" s="1"/>
  <c r="F32" i="6"/>
  <c r="G32" i="6"/>
  <c r="H32" i="6"/>
  <c r="D33" i="6"/>
  <c r="E33" i="6" s="1"/>
  <c r="J33" i="6" s="1"/>
  <c r="F33" i="6"/>
  <c r="G33" i="6"/>
  <c r="H33" i="6"/>
  <c r="D34" i="6"/>
  <c r="E34" i="6" s="1"/>
  <c r="J34" i="6" s="1"/>
  <c r="F34" i="6"/>
  <c r="G34" i="6"/>
  <c r="H34" i="6"/>
  <c r="D35" i="6"/>
  <c r="E35" i="6" s="1"/>
  <c r="J35" i="6" s="1"/>
  <c r="F35" i="6"/>
  <c r="G35" i="6"/>
  <c r="H35" i="6"/>
  <c r="D36" i="6"/>
  <c r="E36" i="6" s="1"/>
  <c r="J36" i="6" s="1"/>
  <c r="F36" i="6"/>
  <c r="G36" i="6"/>
  <c r="H36" i="6"/>
  <c r="D37" i="6"/>
  <c r="E37" i="6" s="1"/>
  <c r="J37" i="6" s="1"/>
  <c r="F37" i="6"/>
  <c r="G37" i="6"/>
  <c r="H37" i="6"/>
  <c r="D38" i="6"/>
  <c r="E38" i="6" s="1"/>
  <c r="J38" i="6" s="1"/>
  <c r="F38" i="6"/>
  <c r="G38" i="6"/>
  <c r="H38" i="6"/>
  <c r="D39" i="6"/>
  <c r="E39" i="6" s="1"/>
  <c r="J39" i="6" s="1"/>
  <c r="F39" i="6"/>
  <c r="G39" i="6"/>
  <c r="H39" i="6"/>
  <c r="D40" i="6"/>
  <c r="E40" i="6" s="1"/>
  <c r="J40" i="6" s="1"/>
  <c r="F40" i="6"/>
  <c r="G40" i="6"/>
  <c r="H40" i="6"/>
  <c r="C31" i="6"/>
  <c r="C32" i="6"/>
  <c r="C33" i="6"/>
  <c r="C34" i="6"/>
  <c r="C35" i="6"/>
  <c r="C36" i="6"/>
  <c r="C37" i="6"/>
  <c r="C38" i="6"/>
  <c r="C39" i="6"/>
  <c r="C40" i="6"/>
  <c r="C32" i="1"/>
  <c r="C19" i="6" s="1"/>
  <c r="C31" i="1"/>
  <c r="C28" i="6" s="1"/>
  <c r="C30" i="1"/>
  <c r="C30" i="6" s="1"/>
  <c r="C29" i="1"/>
  <c r="C26" i="6" s="1"/>
  <c r="C28" i="1"/>
  <c r="C23" i="6" s="1"/>
  <c r="E32" i="1"/>
  <c r="H19" i="6" s="1"/>
  <c r="D32" i="1"/>
  <c r="F19" i="6" s="1"/>
  <c r="E31" i="1"/>
  <c r="H28" i="6" s="1"/>
  <c r="D31" i="1"/>
  <c r="F28" i="6" s="1"/>
  <c r="E30" i="1"/>
  <c r="H30" i="6" s="1"/>
  <c r="D30" i="1"/>
  <c r="F30" i="6" s="1"/>
  <c r="E29" i="1"/>
  <c r="H26" i="6" s="1"/>
  <c r="D29" i="1"/>
  <c r="F26" i="6" s="1"/>
  <c r="E28" i="1"/>
  <c r="H23" i="6" s="1"/>
  <c r="D28" i="1"/>
  <c r="F23" i="6" s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CL28" i="1" s="1"/>
  <c r="D23" i="6" s="1"/>
  <c r="E23" i="6" s="1"/>
  <c r="J23" i="6" s="1"/>
  <c r="K23" i="6" s="1"/>
  <c r="BY28" i="1"/>
  <c r="BX28" i="1"/>
  <c r="BW28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C23" i="1"/>
  <c r="C16" i="6" s="1"/>
  <c r="C17" i="1"/>
  <c r="C29" i="6" s="1"/>
  <c r="D8" i="1"/>
  <c r="F20" i="6" s="1"/>
  <c r="D6" i="1"/>
  <c r="F7" i="6" s="1"/>
  <c r="E6" i="1"/>
  <c r="H7" i="6" s="1"/>
  <c r="D27" i="1"/>
  <c r="F24" i="6" s="1"/>
  <c r="D9" i="1"/>
  <c r="F9" i="1" s="1"/>
  <c r="G21" i="6" s="1"/>
  <c r="D11" i="1"/>
  <c r="F2" i="6" s="1"/>
  <c r="E8" i="1"/>
  <c r="H20" i="6" s="1"/>
  <c r="E9" i="1"/>
  <c r="H21" i="6" s="1"/>
  <c r="E27" i="1"/>
  <c r="H24" i="6" s="1"/>
  <c r="E25" i="1"/>
  <c r="H8" i="6" s="1"/>
  <c r="E21" i="1"/>
  <c r="H14" i="6" s="1"/>
  <c r="E22" i="1"/>
  <c r="H27" i="6" s="1"/>
  <c r="E11" i="1"/>
  <c r="H2" i="6" s="1"/>
  <c r="E14" i="1"/>
  <c r="H22" i="6" s="1"/>
  <c r="E15" i="1"/>
  <c r="H18" i="6" s="1"/>
  <c r="E17" i="1"/>
  <c r="H29" i="6" s="1"/>
  <c r="E18" i="1"/>
  <c r="H25" i="6" s="1"/>
  <c r="E19" i="1"/>
  <c r="D21" i="1"/>
  <c r="F14" i="6" s="1"/>
  <c r="D22" i="1"/>
  <c r="F27" i="6" s="1"/>
  <c r="D14" i="1"/>
  <c r="F22" i="6" s="1"/>
  <c r="D15" i="1"/>
  <c r="F18" i="6" s="1"/>
  <c r="D17" i="1"/>
  <c r="F29" i="6" s="1"/>
  <c r="D18" i="1"/>
  <c r="F25" i="6" s="1"/>
  <c r="D19" i="1"/>
  <c r="F19" i="1" s="1"/>
  <c r="G21" i="1"/>
  <c r="I21" i="1"/>
  <c r="G22" i="1"/>
  <c r="I22" i="1"/>
  <c r="G23" i="1"/>
  <c r="I23" i="1"/>
  <c r="G24" i="1"/>
  <c r="I24" i="1"/>
  <c r="D25" i="1"/>
  <c r="F25" i="1" s="1"/>
  <c r="G8" i="6" s="1"/>
  <c r="G27" i="1"/>
  <c r="I27" i="1"/>
  <c r="G20" i="1"/>
  <c r="I20" i="1"/>
  <c r="G7" i="1"/>
  <c r="I7" i="1"/>
  <c r="I8" i="1"/>
  <c r="G8" i="1"/>
  <c r="I9" i="1"/>
  <c r="G9" i="1"/>
  <c r="I10" i="1"/>
  <c r="G10" i="1"/>
  <c r="I11" i="1"/>
  <c r="G11" i="1"/>
  <c r="I12" i="1"/>
  <c r="G12" i="1"/>
  <c r="I13" i="1"/>
  <c r="G13" i="1"/>
  <c r="I14" i="1"/>
  <c r="G14" i="1"/>
  <c r="I15" i="1"/>
  <c r="G15" i="1"/>
  <c r="G16" i="1"/>
  <c r="I16" i="1"/>
  <c r="I17" i="1"/>
  <c r="G17" i="1"/>
  <c r="G18" i="1"/>
  <c r="I18" i="1"/>
  <c r="I19" i="1"/>
  <c r="G19" i="1"/>
  <c r="G25" i="1"/>
  <c r="I25" i="1"/>
  <c r="G26" i="1"/>
  <c r="I26" i="1"/>
  <c r="G3" i="1"/>
  <c r="I3" i="1"/>
  <c r="I4" i="1"/>
  <c r="G4" i="1"/>
  <c r="G5" i="1"/>
  <c r="I5" i="1"/>
  <c r="G6" i="1"/>
  <c r="I6" i="1"/>
  <c r="C27" i="1"/>
  <c r="C24" i="6" s="1"/>
  <c r="C26" i="1"/>
  <c r="C9" i="6" s="1"/>
  <c r="C25" i="1"/>
  <c r="C8" i="6" s="1"/>
  <c r="C24" i="1"/>
  <c r="C6" i="6" s="1"/>
  <c r="C22" i="1"/>
  <c r="C27" i="6" s="1"/>
  <c r="C21" i="1"/>
  <c r="C14" i="6" s="1"/>
  <c r="C20" i="1"/>
  <c r="C11" i="6" s="1"/>
  <c r="C19" i="1"/>
  <c r="C18" i="1"/>
  <c r="C25" i="6" s="1"/>
  <c r="C16" i="1"/>
  <c r="C4" i="6" s="1"/>
  <c r="C15" i="1"/>
  <c r="C18" i="6" s="1"/>
  <c r="C14" i="1"/>
  <c r="C22" i="6" s="1"/>
  <c r="C13" i="1"/>
  <c r="C3" i="6" s="1"/>
  <c r="C12" i="1"/>
  <c r="C15" i="6" s="1"/>
  <c r="C11" i="1"/>
  <c r="C2" i="6" s="1"/>
  <c r="C10" i="1"/>
  <c r="C10" i="6" s="1"/>
  <c r="C9" i="1"/>
  <c r="C21" i="6" s="1"/>
  <c r="C8" i="1"/>
  <c r="C20" i="6" s="1"/>
  <c r="C7" i="1"/>
  <c r="C17" i="6" s="1"/>
  <c r="C6" i="1"/>
  <c r="C7" i="6" s="1"/>
  <c r="C5" i="1"/>
  <c r="C5" i="6" s="1"/>
  <c r="C4" i="1"/>
  <c r="C13" i="6" s="1"/>
  <c r="C3" i="1"/>
  <c r="C12" i="6" s="1"/>
  <c r="F29" i="1"/>
  <c r="G26" i="6" s="1"/>
  <c r="F30" i="1"/>
  <c r="G30" i="6" s="1"/>
  <c r="F28" i="1"/>
  <c r="G23" i="6" s="1"/>
  <c r="F32" i="1"/>
  <c r="G19" i="6" s="1"/>
  <c r="F15" i="6"/>
  <c r="F22" i="1" l="1"/>
  <c r="G27" i="6" s="1"/>
  <c r="F27" i="1"/>
  <c r="G24" i="6" s="1"/>
  <c r="F31" i="1"/>
  <c r="G28" i="6" s="1"/>
  <c r="CL34" i="1"/>
  <c r="CL35" i="1"/>
  <c r="CL37" i="1"/>
  <c r="F21" i="6"/>
  <c r="F8" i="1"/>
  <c r="G20" i="6" s="1"/>
  <c r="F14" i="1"/>
  <c r="G22" i="6" s="1"/>
  <c r="CL9" i="1"/>
  <c r="D21" i="6" s="1"/>
  <c r="E21" i="6" s="1"/>
  <c r="J21" i="6" s="1"/>
  <c r="K21" i="6" s="1"/>
  <c r="F18" i="1"/>
  <c r="G25" i="6" s="1"/>
  <c r="F13" i="1"/>
  <c r="G3" i="6" s="1"/>
  <c r="CL33" i="1"/>
  <c r="CL25" i="1"/>
  <c r="D8" i="6" s="1"/>
  <c r="E8" i="6" s="1"/>
  <c r="J8" i="6" s="1"/>
  <c r="K8" i="6" s="1"/>
  <c r="CL8" i="1"/>
  <c r="D20" i="6" s="1"/>
  <c r="E20" i="6" s="1"/>
  <c r="J20" i="6" s="1"/>
  <c r="K20" i="6" s="1"/>
  <c r="CL21" i="1"/>
  <c r="D14" i="6" s="1"/>
  <c r="E14" i="6" s="1"/>
  <c r="J14" i="6" s="1"/>
  <c r="K14" i="6" s="1"/>
  <c r="CL11" i="1"/>
  <c r="D2" i="6" s="1"/>
  <c r="E2" i="6" s="1"/>
  <c r="J2" i="6" s="1"/>
  <c r="K2" i="6" s="1"/>
  <c r="F11" i="1"/>
  <c r="G2" i="6" s="1"/>
  <c r="F6" i="1"/>
  <c r="G7" i="6" s="1"/>
  <c r="F21" i="1"/>
  <c r="G14" i="6" s="1"/>
  <c r="F17" i="1"/>
  <c r="G29" i="6" s="1"/>
  <c r="F8" i="6"/>
  <c r="F16" i="1"/>
  <c r="G4" i="6" s="1"/>
  <c r="F15" i="1"/>
  <c r="G18" i="6" s="1"/>
  <c r="F23" i="1"/>
  <c r="G16" i="6" s="1"/>
  <c r="CL18" i="1"/>
  <c r="D25" i="6" s="1"/>
  <c r="E25" i="6" s="1"/>
  <c r="J25" i="6" s="1"/>
  <c r="K25" i="6" s="1"/>
  <c r="CL24" i="1"/>
  <c r="D6" i="6" s="1"/>
  <c r="E6" i="6" s="1"/>
  <c r="J6" i="6" s="1"/>
  <c r="K6" i="6" s="1"/>
  <c r="CL19" i="1"/>
  <c r="H4" i="6"/>
  <c r="CL26" i="1"/>
  <c r="D9" i="6" s="1"/>
  <c r="E9" i="6" s="1"/>
  <c r="J9" i="6" s="1"/>
  <c r="K9" i="6" s="1"/>
  <c r="F4" i="1"/>
  <c r="G13" i="6" s="1"/>
  <c r="F3" i="1"/>
  <c r="G12" i="6" s="1"/>
  <c r="F20" i="1"/>
  <c r="G11" i="6" s="1"/>
  <c r="F26" i="1"/>
  <c r="G9" i="6" s="1"/>
  <c r="F10" i="1"/>
  <c r="G10" i="6" s="1"/>
  <c r="F24" i="1"/>
  <c r="G6" i="6" s="1"/>
  <c r="F5" i="1"/>
  <c r="G5" i="6" s="1"/>
  <c r="CL22" i="1"/>
  <c r="D27" i="6" s="1"/>
  <c r="E27" i="6" s="1"/>
  <c r="J27" i="6" s="1"/>
  <c r="K27" i="6" s="1"/>
  <c r="CL29" i="1"/>
  <c r="D26" i="6" s="1"/>
  <c r="E26" i="6" s="1"/>
  <c r="J26" i="6" s="1"/>
  <c r="K26" i="6" s="1"/>
  <c r="CL14" i="1"/>
  <c r="D22" i="6" s="1"/>
  <c r="E22" i="6" s="1"/>
  <c r="J22" i="6" s="1"/>
  <c r="K22" i="6" s="1"/>
  <c r="CL6" i="1"/>
  <c r="D7" i="6" s="1"/>
  <c r="E7" i="6" s="1"/>
  <c r="J7" i="6" s="1"/>
  <c r="K7" i="6" s="1"/>
  <c r="CL15" i="1"/>
  <c r="D18" i="6" s="1"/>
  <c r="E18" i="6" s="1"/>
  <c r="J18" i="6" s="1"/>
  <c r="K18" i="6" s="1"/>
  <c r="CL31" i="1"/>
  <c r="D28" i="6" s="1"/>
  <c r="E28" i="6" s="1"/>
  <c r="J28" i="6" s="1"/>
  <c r="K28" i="6" s="1"/>
  <c r="CL23" i="1"/>
  <c r="D16" i="6" s="1"/>
  <c r="E16" i="6" s="1"/>
  <c r="J16" i="6" s="1"/>
  <c r="K16" i="6" s="1"/>
  <c r="CL39" i="1"/>
  <c r="CL30" i="1"/>
  <c r="D30" i="6" s="1"/>
  <c r="E30" i="6" s="1"/>
  <c r="J30" i="6" s="1"/>
  <c r="K30" i="6" s="1"/>
  <c r="CL32" i="1"/>
  <c r="D19" i="6" s="1"/>
  <c r="E19" i="6" s="1"/>
  <c r="J19" i="6" s="1"/>
  <c r="CL3" i="1"/>
  <c r="D12" i="6" s="1"/>
  <c r="E12" i="6" s="1"/>
  <c r="J12" i="6" s="1"/>
  <c r="K12" i="6" s="1"/>
  <c r="CL5" i="1"/>
  <c r="D5" i="6" s="1"/>
  <c r="E5" i="6" s="1"/>
  <c r="J5" i="6" s="1"/>
  <c r="K5" i="6" s="1"/>
  <c r="CL13" i="1"/>
  <c r="D3" i="6" s="1"/>
  <c r="E3" i="6" s="1"/>
  <c r="J3" i="6" s="1"/>
  <c r="K3" i="6" s="1"/>
  <c r="F12" i="1"/>
  <c r="G15" i="6" s="1"/>
  <c r="CL41" i="1"/>
  <c r="CL40" i="1"/>
  <c r="CL7" i="1"/>
  <c r="D17" i="6" s="1"/>
  <c r="E17" i="6" s="1"/>
  <c r="J17" i="6" s="1"/>
  <c r="K17" i="6" s="1"/>
  <c r="CL12" i="1"/>
  <c r="D15" i="6" s="1"/>
  <c r="E15" i="6" s="1"/>
  <c r="J15" i="6" s="1"/>
  <c r="K15" i="6" s="1"/>
  <c r="CL10" i="1"/>
  <c r="D10" i="6" s="1"/>
  <c r="E10" i="6" s="1"/>
  <c r="J10" i="6" s="1"/>
  <c r="K10" i="6" s="1"/>
  <c r="F7" i="1"/>
  <c r="G17" i="6" s="1"/>
  <c r="CL17" i="1"/>
  <c r="D29" i="6" s="1"/>
  <c r="E29" i="6" s="1"/>
  <c r="J29" i="6" s="1"/>
  <c r="K29" i="6" s="1"/>
  <c r="CL27" i="1"/>
  <c r="D24" i="6" s="1"/>
  <c r="E24" i="6" s="1"/>
  <c r="J24" i="6" s="1"/>
  <c r="K24" i="6" s="1"/>
  <c r="CL4" i="1"/>
  <c r="D13" i="6" s="1"/>
  <c r="E13" i="6" s="1"/>
  <c r="J13" i="6" s="1"/>
  <c r="K13" i="6" s="1"/>
  <c r="CL20" i="1"/>
  <c r="D11" i="6" s="1"/>
  <c r="E11" i="6" s="1"/>
  <c r="J11" i="6" s="1"/>
  <c r="K11" i="6" s="1"/>
  <c r="CL16" i="1"/>
  <c r="D4" i="6" s="1"/>
  <c r="E4" i="6" s="1"/>
  <c r="J4" i="6" s="1"/>
  <c r="K4" i="6" s="1"/>
  <c r="CL38" i="1"/>
</calcChain>
</file>

<file path=xl/sharedStrings.xml><?xml version="1.0" encoding="utf-8"?>
<sst xmlns="http://schemas.openxmlformats.org/spreadsheetml/2006/main" count="83" uniqueCount="75">
  <si>
    <t>totaal</t>
  </si>
  <si>
    <t>totb</t>
  </si>
  <si>
    <t>totgem</t>
  </si>
  <si>
    <t>hoog</t>
  </si>
  <si>
    <t>laag</t>
  </si>
  <si>
    <t>Stand</t>
  </si>
  <si>
    <t>Hoog</t>
  </si>
  <si>
    <t>Laag</t>
  </si>
  <si>
    <t>Aantal B15</t>
  </si>
  <si>
    <t>Aantal Totaal</t>
  </si>
  <si>
    <t>Gem B15</t>
  </si>
  <si>
    <t>Gem Totaal</t>
  </si>
  <si>
    <t>Nr</t>
  </si>
  <si>
    <t>Naam Deelnemers</t>
  </si>
  <si>
    <t>Vul alleen de gemarkeerde velden in !!</t>
  </si>
  <si>
    <t>a</t>
  </si>
  <si>
    <t>b</t>
  </si>
  <si>
    <t>Kies daar voor WAARDEN.</t>
  </si>
  <si>
    <t>c</t>
  </si>
  <si>
    <t>Leegmaken blad Resultaten.</t>
  </si>
  <si>
    <t>Selecteer alle gemarkeerde gevulde cellen.</t>
  </si>
  <si>
    <t>Kies Bewerken, in dit menu Kies GA NAAR, in dit menu Kies SPECIAAL,</t>
  </si>
  <si>
    <t>vervolgens ZICHTBARE CELLEN, bevestig dit en Druk DELete.</t>
  </si>
  <si>
    <t>Doe je dit niet, dan worden ook alle formules verwijderd!!!</t>
  </si>
  <si>
    <t xml:space="preserve">Een andere optie: </t>
  </si>
  <si>
    <t>Gebruik voor elke competitie een nieuwe kopie van dit bestand.</t>
  </si>
  <si>
    <t>Begin in blad Deelnemers met de namen. Deze worden overgenomen</t>
  </si>
  <si>
    <t>in het blad Resultaten. De totalen van Resultaten, worden weer opgenomen</t>
  </si>
  <si>
    <t>Voor printen totaallijst kopieer blad deelnemers naar blad Print.kopieren speciaal</t>
  </si>
  <si>
    <t>De STAND in blad Deelnemers wordt pas berekend na 15 beurten!!</t>
  </si>
  <si>
    <t>Tussenstand</t>
  </si>
  <si>
    <t>Vul daarna in blad Resultaten bij alle deelnemers bij de EERSTE beurt 0 (NUL) in,</t>
  </si>
  <si>
    <t>anders zullen formules geen resultaten meer opleveren!!</t>
  </si>
  <si>
    <t xml:space="preserve">De Tussenstand en de Stand worden voor alle deelnemers weergegeven, dus ook voor </t>
  </si>
  <si>
    <t>de deelnemers met 0 beurten.</t>
  </si>
  <si>
    <r>
      <t xml:space="preserve">in blad Deelnemers. </t>
    </r>
    <r>
      <rPr>
        <b/>
        <sz val="10"/>
        <rFont val="Arial"/>
        <family val="2"/>
      </rPr>
      <t>Let op NIET sorteren!!!</t>
    </r>
  </si>
  <si>
    <t>Let op Niet sorteren!!!</t>
  </si>
  <si>
    <t>Hierna kan gesorteerd worden op alle aanwezige kolommen.</t>
  </si>
  <si>
    <t>Sorteer bijvoorbeeld op STAND. Veldnaamrij!!!</t>
  </si>
  <si>
    <t>etc.</t>
  </si>
  <si>
    <t>Bij de eerste beurt de NUL overschrijven.</t>
  </si>
  <si>
    <t>Nico Borgmans</t>
  </si>
  <si>
    <t>Cees Brekelmans</t>
  </si>
  <si>
    <t>Christ van Dongen</t>
  </si>
  <si>
    <t>Jeroen van Dongen</t>
  </si>
  <si>
    <t>Dave Geysen</t>
  </si>
  <si>
    <t>Gust Gijbels</t>
  </si>
  <si>
    <t>Stijn Gijbels</t>
  </si>
  <si>
    <t>Piet Huijben</t>
  </si>
  <si>
    <t>Harry Kloppenburg</t>
  </si>
  <si>
    <t>Olav Kruijssen</t>
  </si>
  <si>
    <t>Bart de Laat</t>
  </si>
  <si>
    <t>Marcel Paridaans</t>
  </si>
  <si>
    <t>Sjaan Paridaans</t>
  </si>
  <si>
    <t>Martien van Woerkum</t>
  </si>
  <si>
    <t>Ingrid van Dongen</t>
  </si>
  <si>
    <t>Datum:</t>
  </si>
  <si>
    <t>Beurten tot.</t>
  </si>
  <si>
    <t>Marly Paridaans</t>
  </si>
  <si>
    <t>Daniëlle Dierckx</t>
  </si>
  <si>
    <t>Jack de Graaf</t>
  </si>
  <si>
    <t>Jos Wouters</t>
  </si>
  <si>
    <t>Cees Jansen</t>
  </si>
  <si>
    <t>Jonas Kerkhofs</t>
  </si>
  <si>
    <t>totaal 15B</t>
  </si>
  <si>
    <t>Stijging tov vjr</t>
  </si>
  <si>
    <t>Gem B15 vjr</t>
  </si>
  <si>
    <t>Gem B15 djr</t>
  </si>
  <si>
    <t>Nr.</t>
  </si>
  <si>
    <t>Naam</t>
  </si>
  <si>
    <t>Om de standenlijst te sorteren druk op boventaande knop!</t>
  </si>
  <si>
    <t>Wim van Rooy</t>
  </si>
  <si>
    <t>Kay Kerkhofs</t>
  </si>
  <si>
    <t>Stan Michielsen</t>
  </si>
  <si>
    <t>Tuur van Gestel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</si>
</sst>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_-* #,##0_-;_-* #,##0\-;_-* &quot;-&quot;??_-;_-@_-"/>
    <numFmt numFmtId="166" formatCode="d/m;@"/>
    <numFmt numFmtId="167" formatCode="#,##0.00_ ;\-#,##0.00\ "/>
    <numFmt numFmtId="168" formatCode="0_ ;\-0\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NumberFormat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/>
    <xf numFmtId="165" fontId="2" fillId="0" borderId="0" xfId="1" applyNumberFormat="1" applyFont="1"/>
    <xf numFmtId="0" fontId="0" fillId="0" borderId="0" xfId="0" applyFill="1"/>
    <xf numFmtId="0" fontId="2" fillId="0" borderId="0" xfId="0" applyFont="1" applyFill="1"/>
    <xf numFmtId="0" fontId="2" fillId="0" borderId="0" xfId="0" applyNumberFormat="1" applyFont="1"/>
    <xf numFmtId="0" fontId="0" fillId="0" borderId="0" xfId="0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0" fillId="0" borderId="0" xfId="0" applyNumberFormat="1"/>
    <xf numFmtId="2" fontId="2" fillId="0" borderId="0" xfId="1" applyNumberFormat="1" applyFont="1" applyAlignment="1">
      <alignment horizontal="right" indent="1"/>
    </xf>
    <xf numFmtId="2" fontId="0" fillId="0" borderId="0" xfId="1" applyNumberFormat="1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7" fontId="0" fillId="0" borderId="0" xfId="0" applyNumberFormat="1" applyAlignment="1">
      <alignment horizontal="right" indent="1"/>
    </xf>
    <xf numFmtId="0" fontId="0" fillId="0" borderId="0" xfId="0" applyNumberFormat="1" applyAlignment="1">
      <alignment horizontal="right" indent="1"/>
    </xf>
    <xf numFmtId="168" fontId="0" fillId="0" borderId="0" xfId="1" applyNumberFormat="1" applyFont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2" fillId="2" borderId="0" xfId="0" applyFont="1" applyFill="1"/>
    <xf numFmtId="165" fontId="4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2" fontId="4" fillId="2" borderId="0" xfId="1" applyNumberFormat="1" applyFont="1" applyFill="1" applyAlignment="1">
      <alignment horizontal="right" indent="1"/>
    </xf>
    <xf numFmtId="0" fontId="2" fillId="3" borderId="0" xfId="0" applyFont="1" applyFill="1"/>
    <xf numFmtId="165" fontId="4" fillId="3" borderId="0" xfId="1" applyNumberFormat="1" applyFont="1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/>
    <xf numFmtId="2" fontId="4" fillId="3" borderId="0" xfId="1" applyNumberFormat="1" applyFont="1" applyFill="1" applyAlignment="1">
      <alignment horizontal="right" indent="1"/>
    </xf>
    <xf numFmtId="167" fontId="0" fillId="0" borderId="2" xfId="0" applyNumberFormat="1" applyBorder="1" applyAlignment="1">
      <alignment horizontal="right" indent="1"/>
    </xf>
    <xf numFmtId="165" fontId="2" fillId="0" borderId="2" xfId="1" applyNumberFormat="1" applyFont="1" applyBorder="1" applyAlignment="1">
      <alignment horizontal="right"/>
    </xf>
    <xf numFmtId="0" fontId="5" fillId="0" borderId="0" xfId="0" applyFont="1" applyAlignment="1">
      <alignment horizontal="right" indent="1"/>
    </xf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2">
    <dxf>
      <font>
        <color theme="0"/>
      </font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57150</xdr:rowOff>
    </xdr:from>
    <xdr:to>
      <xdr:col>0</xdr:col>
      <xdr:colOff>1724025</xdr:colOff>
      <xdr:row>28</xdr:row>
      <xdr:rowOff>76200</xdr:rowOff>
    </xdr:to>
    <xdr:pic>
      <xdr:nvPicPr>
        <xdr:cNvPr id="1075" name="Picture 1" descr="StSebastiaanLM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04850"/>
          <a:ext cx="1666875" cy="390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17</xdr:col>
          <xdr:colOff>0</xdr:colOff>
          <xdr:row>5</xdr:row>
          <xdr:rowOff>83820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Sorteer standenlijst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L42"/>
  <sheetViews>
    <sheetView workbookViewId="0">
      <pane xSplit="9" ySplit="1" topLeftCell="J2" activePane="bottomRight" state="frozen"/>
      <selection pane="topRight" activeCell="H1" sqref="H1"/>
      <selection pane="bottomLeft" activeCell="A12" sqref="A12"/>
      <selection pane="bottomRight" activeCell="Z24" sqref="Z24"/>
    </sheetView>
  </sheetViews>
  <sheetFormatPr defaultRowHeight="13.2" x14ac:dyDescent="0.25"/>
  <cols>
    <col min="1" max="1" width="27.88671875" customWidth="1"/>
    <col min="2" max="2" width="3" bestFit="1" customWidth="1"/>
    <col min="3" max="3" width="25.6640625" customWidth="1"/>
    <col min="4" max="4" width="10.109375" style="4" customWidth="1"/>
    <col min="5" max="5" width="5" customWidth="1"/>
    <col min="6" max="6" width="10" style="25" customWidth="1"/>
    <col min="7" max="7" width="6.6640625" style="2" hidden="1" customWidth="1"/>
    <col min="8" max="8" width="3" style="1" hidden="1" customWidth="1"/>
    <col min="9" max="9" width="0.6640625" style="1" hidden="1" customWidth="1"/>
    <col min="10" max="10" width="4.6640625" style="13" bestFit="1" customWidth="1"/>
    <col min="11" max="13" width="4.33203125" style="13" customWidth="1"/>
    <col min="14" max="14" width="4.6640625" style="13" bestFit="1" customWidth="1"/>
    <col min="15" max="15" width="4.5546875" style="13" customWidth="1"/>
    <col min="16" max="20" width="4.6640625" style="13" bestFit="1" customWidth="1"/>
    <col min="21" max="23" width="4.33203125" style="13" customWidth="1"/>
    <col min="24" max="26" width="4.6640625" style="13" bestFit="1" customWidth="1"/>
    <col min="27" max="70" width="4.33203125" style="13" customWidth="1"/>
    <col min="71" max="74" width="5.109375" bestFit="1" customWidth="1"/>
    <col min="75" max="88" width="5.6640625" customWidth="1"/>
    <col min="89" max="89" width="8.44140625" bestFit="1" customWidth="1"/>
    <col min="90" max="90" width="10.6640625" bestFit="1" customWidth="1"/>
  </cols>
  <sheetData>
    <row r="1" spans="1:90" s="6" customFormat="1" x14ac:dyDescent="0.25">
      <c r="C1" s="6">
        <v>2019</v>
      </c>
      <c r="D1" s="7" t="s">
        <v>0</v>
      </c>
      <c r="E1" s="6" t="s">
        <v>1</v>
      </c>
      <c r="F1" s="24" t="s">
        <v>2</v>
      </c>
      <c r="G1" s="9" t="s">
        <v>3</v>
      </c>
      <c r="H1" s="8"/>
      <c r="I1" s="8" t="s">
        <v>4</v>
      </c>
      <c r="J1" s="16">
        <v>1</v>
      </c>
      <c r="K1" s="16">
        <v>2</v>
      </c>
      <c r="L1" s="16">
        <v>3</v>
      </c>
      <c r="M1" s="16">
        <v>4</v>
      </c>
      <c r="N1" s="16">
        <v>5</v>
      </c>
      <c r="O1" s="16">
        <v>6</v>
      </c>
      <c r="P1" s="16">
        <v>7</v>
      </c>
      <c r="Q1" s="16">
        <v>8</v>
      </c>
      <c r="R1" s="16">
        <v>9</v>
      </c>
      <c r="S1" s="16">
        <v>10</v>
      </c>
      <c r="T1" s="16">
        <v>11</v>
      </c>
      <c r="U1" s="16">
        <v>12</v>
      </c>
      <c r="V1" s="16">
        <v>13</v>
      </c>
      <c r="W1" s="16">
        <v>14</v>
      </c>
      <c r="X1" s="16">
        <v>15</v>
      </c>
      <c r="Y1" s="16">
        <v>16</v>
      </c>
      <c r="Z1" s="16">
        <v>17</v>
      </c>
      <c r="AA1" s="16">
        <v>18</v>
      </c>
      <c r="AB1" s="16">
        <v>19</v>
      </c>
      <c r="AC1" s="16">
        <v>20</v>
      </c>
      <c r="AD1" s="16">
        <v>21</v>
      </c>
      <c r="AE1" s="16">
        <v>22</v>
      </c>
      <c r="AF1" s="16">
        <v>23</v>
      </c>
      <c r="AG1" s="16">
        <v>24</v>
      </c>
      <c r="AH1" s="16">
        <v>25</v>
      </c>
      <c r="AI1" s="16">
        <v>26</v>
      </c>
      <c r="AJ1" s="16">
        <v>27</v>
      </c>
      <c r="AK1" s="16">
        <v>28</v>
      </c>
      <c r="AL1" s="16">
        <v>29</v>
      </c>
      <c r="AM1" s="16">
        <v>30</v>
      </c>
      <c r="AN1" s="16">
        <v>31</v>
      </c>
      <c r="AO1" s="16">
        <v>32</v>
      </c>
      <c r="AP1" s="16">
        <v>33</v>
      </c>
      <c r="AQ1" s="16">
        <v>34</v>
      </c>
      <c r="AR1" s="16">
        <v>35</v>
      </c>
      <c r="AS1" s="16">
        <v>36</v>
      </c>
      <c r="AT1" s="16">
        <v>37</v>
      </c>
      <c r="AU1" s="16">
        <v>38</v>
      </c>
      <c r="AV1" s="16">
        <v>39</v>
      </c>
      <c r="AW1" s="16">
        <v>40</v>
      </c>
      <c r="AX1" s="16">
        <v>41</v>
      </c>
      <c r="AY1" s="16">
        <v>42</v>
      </c>
      <c r="AZ1" s="16">
        <v>43</v>
      </c>
      <c r="BA1" s="16">
        <v>44</v>
      </c>
      <c r="BB1" s="16">
        <v>45</v>
      </c>
      <c r="BC1" s="16">
        <v>46</v>
      </c>
      <c r="BD1" s="16">
        <v>47</v>
      </c>
      <c r="BE1" s="16">
        <v>48</v>
      </c>
      <c r="BF1" s="16">
        <v>49</v>
      </c>
      <c r="BG1" s="16">
        <v>50</v>
      </c>
      <c r="BH1" s="16">
        <v>51</v>
      </c>
      <c r="BI1" s="16">
        <v>52</v>
      </c>
      <c r="BJ1" s="16">
        <v>53</v>
      </c>
      <c r="BK1" s="16">
        <v>54</v>
      </c>
      <c r="BL1" s="16">
        <v>55</v>
      </c>
      <c r="BM1" s="16">
        <v>56</v>
      </c>
      <c r="BN1" s="16">
        <v>57</v>
      </c>
      <c r="BO1" s="16">
        <v>58</v>
      </c>
      <c r="BP1" s="16">
        <v>59</v>
      </c>
      <c r="BQ1" s="16">
        <v>60</v>
      </c>
      <c r="BR1" s="16">
        <v>61</v>
      </c>
      <c r="BW1" s="6">
        <v>1</v>
      </c>
      <c r="BX1" s="6">
        <v>2</v>
      </c>
      <c r="BY1" s="6">
        <v>3</v>
      </c>
      <c r="BZ1" s="6">
        <v>4</v>
      </c>
      <c r="CA1" s="6">
        <v>5</v>
      </c>
      <c r="CB1" s="6">
        <v>6</v>
      </c>
      <c r="CC1" s="6">
        <v>7</v>
      </c>
      <c r="CD1" s="6">
        <v>8</v>
      </c>
      <c r="CE1" s="6">
        <v>9</v>
      </c>
      <c r="CF1" s="6">
        <v>10</v>
      </c>
      <c r="CG1" s="6">
        <v>11</v>
      </c>
      <c r="CH1" s="6">
        <v>12</v>
      </c>
      <c r="CI1" s="6">
        <v>13</v>
      </c>
      <c r="CJ1" s="6">
        <v>14</v>
      </c>
      <c r="CK1" s="6">
        <v>15</v>
      </c>
      <c r="CL1" s="6" t="s">
        <v>64</v>
      </c>
    </row>
    <row r="2" spans="1:90" x14ac:dyDescent="0.25">
      <c r="A2" s="7" t="s">
        <v>56</v>
      </c>
      <c r="D2" s="5"/>
      <c r="H2"/>
      <c r="J2" s="18">
        <v>44314</v>
      </c>
      <c r="K2" s="18">
        <v>44317</v>
      </c>
      <c r="L2" s="18">
        <v>44321</v>
      </c>
      <c r="M2" s="18">
        <v>44324</v>
      </c>
      <c r="N2" s="18">
        <v>44328</v>
      </c>
      <c r="O2" s="18">
        <v>44331</v>
      </c>
      <c r="P2" s="18">
        <v>44335</v>
      </c>
      <c r="Q2" s="18">
        <v>44338</v>
      </c>
      <c r="R2" s="18">
        <v>44342</v>
      </c>
      <c r="S2" s="18">
        <v>44345</v>
      </c>
      <c r="T2" s="18">
        <v>44347</v>
      </c>
      <c r="U2" s="18">
        <v>44349</v>
      </c>
      <c r="V2" s="18">
        <v>44352</v>
      </c>
      <c r="W2" s="18">
        <v>44356</v>
      </c>
      <c r="X2" s="18">
        <v>44358</v>
      </c>
      <c r="Y2" s="18">
        <v>44362</v>
      </c>
      <c r="Z2" s="18">
        <v>44366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90" x14ac:dyDescent="0.25">
      <c r="A3" s="4"/>
      <c r="B3" s="39">
        <v>1</v>
      </c>
      <c r="C3" s="40" t="str">
        <f t="shared" ref="C3:C32" si="0">VLOOKUP(B3,Naam,2,FALSE)</f>
        <v>Jonas Kerkhofs</v>
      </c>
      <c r="D3" s="41">
        <f t="shared" ref="D3:D32" si="1">SUM($J3:$BR3)</f>
        <v>0</v>
      </c>
      <c r="E3" s="42">
        <f t="shared" ref="E3:E32" si="2">COUNT($J3:$BR3)</f>
        <v>0</v>
      </c>
      <c r="F3" s="43">
        <f t="shared" ref="F3:F31" si="3">IF(D3=0,0,ROUND(D3/E3,2))</f>
        <v>0</v>
      </c>
      <c r="G3" s="4">
        <f t="shared" ref="G3:G27" si="4">MAX($J3:$AM3)</f>
        <v>0</v>
      </c>
      <c r="H3"/>
      <c r="I3" s="4">
        <f t="shared" ref="I3:I27" si="5">MIN($J3:$AM3)</f>
        <v>0</v>
      </c>
      <c r="J3" s="53"/>
      <c r="K3" s="53"/>
      <c r="L3" s="53"/>
      <c r="M3" s="53"/>
      <c r="N3" s="53"/>
      <c r="O3" s="55"/>
      <c r="P3" s="59"/>
      <c r="Q3" s="56"/>
      <c r="R3" s="56"/>
      <c r="S3" s="59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62"/>
      <c r="AH3" s="56"/>
      <c r="AI3" s="56"/>
      <c r="AJ3" s="62"/>
      <c r="AK3" s="62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17"/>
      <c r="BP3" s="17"/>
      <c r="BQ3" s="17"/>
      <c r="BR3" s="17"/>
      <c r="BW3" s="23" t="str">
        <f t="shared" ref="BW3:BW27" si="6">IF(ISERROR(LARGE($J3:$BR3,BW$1)),"",LARGE($J3:$BR3,BW$1))</f>
        <v/>
      </c>
      <c r="BX3" s="23" t="str">
        <f t="shared" ref="BX3:CK3" si="7">IF(ISERROR(LARGE($J3:$BR3,BX$1)),"",LARGE($J3:$BR3,BX$1))</f>
        <v/>
      </c>
      <c r="BY3" s="23" t="str">
        <f t="shared" si="7"/>
        <v/>
      </c>
      <c r="BZ3" s="23" t="str">
        <f t="shared" si="7"/>
        <v/>
      </c>
      <c r="CA3" s="23" t="str">
        <f t="shared" si="7"/>
        <v/>
      </c>
      <c r="CB3" s="23" t="str">
        <f t="shared" si="7"/>
        <v/>
      </c>
      <c r="CC3" s="23" t="str">
        <f t="shared" si="7"/>
        <v/>
      </c>
      <c r="CD3" s="23" t="str">
        <f t="shared" si="7"/>
        <v/>
      </c>
      <c r="CE3" s="23" t="str">
        <f t="shared" si="7"/>
        <v/>
      </c>
      <c r="CF3" s="23" t="str">
        <f t="shared" si="7"/>
        <v/>
      </c>
      <c r="CG3" s="23" t="str">
        <f t="shared" si="7"/>
        <v/>
      </c>
      <c r="CH3" s="23" t="str">
        <f t="shared" si="7"/>
        <v/>
      </c>
      <c r="CI3" s="23" t="str">
        <f t="shared" si="7"/>
        <v/>
      </c>
      <c r="CJ3" s="23" t="str">
        <f t="shared" si="7"/>
        <v/>
      </c>
      <c r="CK3" s="23" t="str">
        <f t="shared" si="7"/>
        <v/>
      </c>
      <c r="CL3" s="23">
        <f t="shared" ref="CL3:CL8" si="8">IF(COUNT(BW3:CK3)=15,SUM(BW3:CK3),0)</f>
        <v>0</v>
      </c>
    </row>
    <row r="4" spans="1:90" x14ac:dyDescent="0.25">
      <c r="B4" s="44">
        <v>2</v>
      </c>
      <c r="C4" s="45" t="str">
        <f t="shared" si="0"/>
        <v>Jack de Graaf</v>
      </c>
      <c r="D4" s="46">
        <f t="shared" si="1"/>
        <v>31</v>
      </c>
      <c r="E4" s="47">
        <f t="shared" si="2"/>
        <v>6</v>
      </c>
      <c r="F4" s="48">
        <f t="shared" si="3"/>
        <v>5.17</v>
      </c>
      <c r="G4" s="4">
        <f t="shared" si="4"/>
        <v>7</v>
      </c>
      <c r="H4"/>
      <c r="I4" s="4">
        <f t="shared" si="5"/>
        <v>4</v>
      </c>
      <c r="J4" s="57">
        <v>4</v>
      </c>
      <c r="K4" s="58"/>
      <c r="L4" s="58"/>
      <c r="M4" s="58"/>
      <c r="N4" s="58"/>
      <c r="O4" s="58"/>
      <c r="P4" s="60">
        <v>6</v>
      </c>
      <c r="Q4" s="58"/>
      <c r="R4" s="58">
        <v>4</v>
      </c>
      <c r="S4" s="60">
        <v>7</v>
      </c>
      <c r="T4" s="57">
        <v>6</v>
      </c>
      <c r="U4" s="58"/>
      <c r="V4" s="58">
        <v>4</v>
      </c>
      <c r="W4" s="58"/>
      <c r="X4" s="57"/>
      <c r="Y4" s="58"/>
      <c r="Z4" s="58"/>
      <c r="AA4" s="58"/>
      <c r="AB4" s="57"/>
      <c r="AC4" s="58"/>
      <c r="AD4" s="58"/>
      <c r="AE4" s="58"/>
      <c r="AF4" s="58"/>
      <c r="AG4" s="54"/>
      <c r="AH4" s="58"/>
      <c r="AI4" s="58"/>
      <c r="AJ4" s="54"/>
      <c r="AK4" s="61"/>
      <c r="AL4" s="57"/>
      <c r="AM4" s="57"/>
      <c r="AN4" s="58"/>
      <c r="AO4" s="57"/>
      <c r="AP4" s="58"/>
      <c r="AQ4" s="58"/>
      <c r="AR4" s="54"/>
      <c r="AS4" s="58"/>
      <c r="AT4" s="58"/>
      <c r="AU4" s="58"/>
      <c r="AV4" s="58"/>
      <c r="AW4" s="58"/>
      <c r="AX4" s="58"/>
      <c r="AY4" s="58"/>
      <c r="AZ4" s="58"/>
      <c r="BA4" s="57"/>
      <c r="BB4" s="58"/>
      <c r="BC4" s="57"/>
      <c r="BD4" s="58"/>
      <c r="BE4" s="58"/>
      <c r="BF4" s="58"/>
      <c r="BG4" s="58"/>
      <c r="BH4" s="54"/>
      <c r="BI4" s="58"/>
      <c r="BJ4" s="57"/>
      <c r="BK4" s="58"/>
      <c r="BL4" s="58"/>
      <c r="BM4" s="57"/>
      <c r="BN4" s="58"/>
      <c r="BO4" s="28"/>
      <c r="BP4" s="29"/>
      <c r="BQ4" s="29"/>
      <c r="BR4" s="29"/>
      <c r="BW4">
        <f t="shared" si="6"/>
        <v>7</v>
      </c>
      <c r="BX4">
        <f t="shared" ref="BX4:CK4" si="9">IF(ISERROR(LARGE($J4:$BR4,BX$1)),"",LARGE($J4:$BR4,BX$1))</f>
        <v>6</v>
      </c>
      <c r="BY4">
        <f t="shared" si="9"/>
        <v>6</v>
      </c>
      <c r="BZ4">
        <f t="shared" si="9"/>
        <v>4</v>
      </c>
      <c r="CA4">
        <f t="shared" si="9"/>
        <v>4</v>
      </c>
      <c r="CB4">
        <f t="shared" si="9"/>
        <v>4</v>
      </c>
      <c r="CC4" t="str">
        <f t="shared" si="9"/>
        <v/>
      </c>
      <c r="CD4" t="str">
        <f t="shared" si="9"/>
        <v/>
      </c>
      <c r="CE4" t="str">
        <f t="shared" si="9"/>
        <v/>
      </c>
      <c r="CF4" t="str">
        <f t="shared" si="9"/>
        <v/>
      </c>
      <c r="CG4" t="str">
        <f t="shared" si="9"/>
        <v/>
      </c>
      <c r="CH4" t="str">
        <f t="shared" si="9"/>
        <v/>
      </c>
      <c r="CI4" t="str">
        <f t="shared" si="9"/>
        <v/>
      </c>
      <c r="CJ4" t="str">
        <f t="shared" si="9"/>
        <v/>
      </c>
      <c r="CK4" t="str">
        <f t="shared" si="9"/>
        <v/>
      </c>
      <c r="CL4" s="23">
        <f t="shared" si="8"/>
        <v>0</v>
      </c>
    </row>
    <row r="5" spans="1:90" x14ac:dyDescent="0.25">
      <c r="B5" s="39">
        <v>3</v>
      </c>
      <c r="C5" s="40" t="str">
        <f t="shared" si="0"/>
        <v>Nico Borgmans</v>
      </c>
      <c r="D5" s="41">
        <f t="shared" si="1"/>
        <v>94</v>
      </c>
      <c r="E5" s="42">
        <f t="shared" si="2"/>
        <v>11</v>
      </c>
      <c r="F5" s="43">
        <f t="shared" si="3"/>
        <v>8.5500000000000007</v>
      </c>
      <c r="G5" s="4">
        <f t="shared" si="4"/>
        <v>14</v>
      </c>
      <c r="H5"/>
      <c r="I5" s="4">
        <f t="shared" si="5"/>
        <v>5</v>
      </c>
      <c r="J5" s="56">
        <v>6</v>
      </c>
      <c r="K5" s="56">
        <v>8</v>
      </c>
      <c r="L5" s="56">
        <v>7</v>
      </c>
      <c r="M5" s="56"/>
      <c r="N5" s="56">
        <v>5</v>
      </c>
      <c r="O5" s="55">
        <v>9</v>
      </c>
      <c r="P5" s="59">
        <v>8</v>
      </c>
      <c r="Q5" s="56"/>
      <c r="R5" s="56"/>
      <c r="S5" s="59">
        <v>14</v>
      </c>
      <c r="T5" s="56">
        <v>8</v>
      </c>
      <c r="U5" s="56"/>
      <c r="V5" s="56">
        <v>9</v>
      </c>
      <c r="W5" s="56">
        <v>9</v>
      </c>
      <c r="X5" s="56"/>
      <c r="Y5" s="56"/>
      <c r="Z5" s="56">
        <v>11</v>
      </c>
      <c r="AA5" s="56"/>
      <c r="AB5" s="56"/>
      <c r="AC5" s="56"/>
      <c r="AD5" s="56"/>
      <c r="AE5" s="56"/>
      <c r="AF5" s="56"/>
      <c r="AG5" s="62"/>
      <c r="AH5" s="56"/>
      <c r="AI5" s="56"/>
      <c r="AJ5" s="62"/>
      <c r="AK5" s="62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17"/>
      <c r="BP5" s="17"/>
      <c r="BQ5" s="17"/>
      <c r="BR5" s="17"/>
      <c r="BW5">
        <f t="shared" si="6"/>
        <v>14</v>
      </c>
      <c r="BX5">
        <f t="shared" ref="BX5:CK5" si="10">IF(ISERROR(LARGE($J5:$BR5,BX$1)),"",LARGE($J5:$BR5,BX$1))</f>
        <v>11</v>
      </c>
      <c r="BY5">
        <f t="shared" si="10"/>
        <v>9</v>
      </c>
      <c r="BZ5">
        <f t="shared" si="10"/>
        <v>9</v>
      </c>
      <c r="CA5">
        <f t="shared" si="10"/>
        <v>9</v>
      </c>
      <c r="CB5">
        <f t="shared" si="10"/>
        <v>8</v>
      </c>
      <c r="CC5">
        <f t="shared" si="10"/>
        <v>8</v>
      </c>
      <c r="CD5">
        <f t="shared" si="10"/>
        <v>8</v>
      </c>
      <c r="CE5">
        <f t="shared" si="10"/>
        <v>7</v>
      </c>
      <c r="CF5">
        <f t="shared" si="10"/>
        <v>6</v>
      </c>
      <c r="CG5">
        <f t="shared" si="10"/>
        <v>5</v>
      </c>
      <c r="CH5" t="str">
        <f t="shared" si="10"/>
        <v/>
      </c>
      <c r="CI5" t="str">
        <f t="shared" si="10"/>
        <v/>
      </c>
      <c r="CJ5" t="str">
        <f t="shared" si="10"/>
        <v/>
      </c>
      <c r="CK5" t="str">
        <f t="shared" si="10"/>
        <v/>
      </c>
      <c r="CL5" s="23">
        <f t="shared" si="8"/>
        <v>0</v>
      </c>
    </row>
    <row r="6" spans="1:90" x14ac:dyDescent="0.25">
      <c r="B6" s="44">
        <v>4</v>
      </c>
      <c r="C6" s="45" t="str">
        <f t="shared" si="0"/>
        <v>Cees Brekelmans</v>
      </c>
      <c r="D6" s="46">
        <f t="shared" si="1"/>
        <v>51</v>
      </c>
      <c r="E6" s="47">
        <f t="shared" si="2"/>
        <v>6</v>
      </c>
      <c r="F6" s="48">
        <f t="shared" si="3"/>
        <v>8.5</v>
      </c>
      <c r="G6" s="4">
        <f t="shared" si="4"/>
        <v>9</v>
      </c>
      <c r="H6"/>
      <c r="I6" s="4">
        <f t="shared" si="5"/>
        <v>7</v>
      </c>
      <c r="J6" s="57">
        <v>7</v>
      </c>
      <c r="K6" s="58"/>
      <c r="L6" s="58"/>
      <c r="M6" s="58"/>
      <c r="N6" s="58"/>
      <c r="O6" s="58"/>
      <c r="P6" s="60">
        <v>9</v>
      </c>
      <c r="Q6" s="58"/>
      <c r="R6" s="58"/>
      <c r="S6" s="60"/>
      <c r="T6" s="54">
        <v>9</v>
      </c>
      <c r="U6" s="58"/>
      <c r="V6" s="58"/>
      <c r="W6" s="58">
        <v>9</v>
      </c>
      <c r="X6" s="54">
        <v>9</v>
      </c>
      <c r="Y6" s="58">
        <v>8</v>
      </c>
      <c r="Z6" s="58"/>
      <c r="AA6" s="58"/>
      <c r="AB6" s="54"/>
      <c r="AC6" s="58"/>
      <c r="AD6" s="58"/>
      <c r="AE6" s="58"/>
      <c r="AF6" s="58"/>
      <c r="AG6" s="54"/>
      <c r="AH6" s="58"/>
      <c r="AI6" s="58"/>
      <c r="AJ6" s="54"/>
      <c r="AK6" s="54"/>
      <c r="AL6" s="54"/>
      <c r="AM6" s="57"/>
      <c r="AN6" s="58"/>
      <c r="AO6" s="57"/>
      <c r="AP6" s="58"/>
      <c r="AQ6" s="58"/>
      <c r="AR6" s="54"/>
      <c r="AS6" s="58"/>
      <c r="AT6" s="58"/>
      <c r="AU6" s="58"/>
      <c r="AV6" s="58"/>
      <c r="AW6" s="58"/>
      <c r="AX6" s="58"/>
      <c r="AY6" s="58"/>
      <c r="AZ6" s="58"/>
      <c r="BA6" s="57"/>
      <c r="BB6" s="58"/>
      <c r="BC6" s="57"/>
      <c r="BD6" s="58"/>
      <c r="BE6" s="58"/>
      <c r="BF6" s="58"/>
      <c r="BG6" s="58"/>
      <c r="BH6" s="57"/>
      <c r="BI6" s="58"/>
      <c r="BJ6" s="57"/>
      <c r="BK6" s="58"/>
      <c r="BL6" s="58"/>
      <c r="BM6" s="57"/>
      <c r="BN6" s="58"/>
      <c r="BO6" s="28"/>
      <c r="BP6" s="29"/>
      <c r="BQ6" s="29"/>
      <c r="BR6" s="29"/>
      <c r="BW6">
        <f t="shared" si="6"/>
        <v>9</v>
      </c>
      <c r="BX6">
        <f t="shared" ref="BX6:CK6" si="11">IF(ISERROR(LARGE($J6:$BR6,BX$1)),"",LARGE($J6:$BR6,BX$1))</f>
        <v>9</v>
      </c>
      <c r="BY6">
        <f t="shared" si="11"/>
        <v>9</v>
      </c>
      <c r="BZ6">
        <f t="shared" si="11"/>
        <v>9</v>
      </c>
      <c r="CA6">
        <f t="shared" si="11"/>
        <v>8</v>
      </c>
      <c r="CB6">
        <f t="shared" si="11"/>
        <v>7</v>
      </c>
      <c r="CC6" t="str">
        <f t="shared" si="11"/>
        <v/>
      </c>
      <c r="CD6" t="str">
        <f t="shared" si="11"/>
        <v/>
      </c>
      <c r="CE6" t="str">
        <f t="shared" si="11"/>
        <v/>
      </c>
      <c r="CF6" t="str">
        <f t="shared" si="11"/>
        <v/>
      </c>
      <c r="CG6" t="str">
        <f t="shared" si="11"/>
        <v/>
      </c>
      <c r="CH6" t="str">
        <f t="shared" si="11"/>
        <v/>
      </c>
      <c r="CI6" t="str">
        <f t="shared" si="11"/>
        <v/>
      </c>
      <c r="CJ6" t="str">
        <f t="shared" si="11"/>
        <v/>
      </c>
      <c r="CK6" t="str">
        <f t="shared" si="11"/>
        <v/>
      </c>
      <c r="CL6" s="23">
        <f t="shared" si="8"/>
        <v>0</v>
      </c>
    </row>
    <row r="7" spans="1:90" x14ac:dyDescent="0.25">
      <c r="B7" s="39">
        <v>5</v>
      </c>
      <c r="C7" s="40" t="str">
        <f t="shared" si="0"/>
        <v>Christ van Dongen</v>
      </c>
      <c r="D7" s="41">
        <f t="shared" si="1"/>
        <v>49</v>
      </c>
      <c r="E7" s="42">
        <f t="shared" si="2"/>
        <v>8</v>
      </c>
      <c r="F7" s="43">
        <f t="shared" si="3"/>
        <v>6.13</v>
      </c>
      <c r="G7" s="4">
        <f t="shared" si="4"/>
        <v>10</v>
      </c>
      <c r="H7"/>
      <c r="I7" s="4">
        <f t="shared" si="5"/>
        <v>4</v>
      </c>
      <c r="J7" s="56"/>
      <c r="K7" s="56"/>
      <c r="L7" s="56"/>
      <c r="M7" s="56">
        <v>4</v>
      </c>
      <c r="N7" s="56"/>
      <c r="O7" s="55"/>
      <c r="P7" s="59">
        <v>7</v>
      </c>
      <c r="Q7" s="56"/>
      <c r="R7" s="56">
        <v>7</v>
      </c>
      <c r="S7" s="59">
        <v>4</v>
      </c>
      <c r="T7" s="56">
        <v>5</v>
      </c>
      <c r="U7" s="56">
        <v>6</v>
      </c>
      <c r="V7" s="56"/>
      <c r="W7" s="56">
        <v>6</v>
      </c>
      <c r="X7" s="56">
        <v>10</v>
      </c>
      <c r="Y7" s="56"/>
      <c r="Z7" s="56"/>
      <c r="AA7" s="56"/>
      <c r="AB7" s="56"/>
      <c r="AC7" s="56"/>
      <c r="AD7" s="56"/>
      <c r="AE7" s="56"/>
      <c r="AF7" s="56"/>
      <c r="AG7" s="62"/>
      <c r="AH7" s="56"/>
      <c r="AI7" s="56"/>
      <c r="AJ7" s="62"/>
      <c r="AK7" s="62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17"/>
      <c r="BP7" s="17"/>
      <c r="BQ7" s="17"/>
      <c r="BR7" s="17"/>
      <c r="BW7">
        <f t="shared" si="6"/>
        <v>10</v>
      </c>
      <c r="BX7">
        <f t="shared" ref="BX7:CK7" si="12">IF(ISERROR(LARGE($J7:$BR7,BX$1)),"",LARGE($J7:$BR7,BX$1))</f>
        <v>7</v>
      </c>
      <c r="BY7">
        <f t="shared" si="12"/>
        <v>7</v>
      </c>
      <c r="BZ7">
        <f t="shared" si="12"/>
        <v>6</v>
      </c>
      <c r="CA7">
        <f t="shared" si="12"/>
        <v>6</v>
      </c>
      <c r="CB7">
        <f t="shared" si="12"/>
        <v>5</v>
      </c>
      <c r="CC7">
        <f t="shared" si="12"/>
        <v>4</v>
      </c>
      <c r="CD7">
        <f t="shared" si="12"/>
        <v>4</v>
      </c>
      <c r="CE7" t="str">
        <f t="shared" si="12"/>
        <v/>
      </c>
      <c r="CF7" t="str">
        <f t="shared" si="12"/>
        <v/>
      </c>
      <c r="CG7" t="str">
        <f t="shared" si="12"/>
        <v/>
      </c>
      <c r="CH7" t="str">
        <f t="shared" si="12"/>
        <v/>
      </c>
      <c r="CI7" t="str">
        <f t="shared" si="12"/>
        <v/>
      </c>
      <c r="CJ7" t="str">
        <f t="shared" si="12"/>
        <v/>
      </c>
      <c r="CK7" t="str">
        <f t="shared" si="12"/>
        <v/>
      </c>
      <c r="CL7" s="23">
        <f t="shared" si="8"/>
        <v>0</v>
      </c>
    </row>
    <row r="8" spans="1:90" x14ac:dyDescent="0.25">
      <c r="B8" s="44">
        <v>6</v>
      </c>
      <c r="C8" s="45" t="str">
        <f t="shared" si="0"/>
        <v>Ingrid van Dongen</v>
      </c>
      <c r="D8" s="46">
        <f t="shared" si="1"/>
        <v>0</v>
      </c>
      <c r="E8" s="47">
        <f t="shared" si="2"/>
        <v>0</v>
      </c>
      <c r="F8" s="48">
        <f t="shared" si="3"/>
        <v>0</v>
      </c>
      <c r="G8" s="4">
        <f t="shared" si="4"/>
        <v>0</v>
      </c>
      <c r="H8"/>
      <c r="I8" s="4">
        <f t="shared" si="5"/>
        <v>0</v>
      </c>
      <c r="J8" s="57"/>
      <c r="K8" s="58"/>
      <c r="L8" s="58"/>
      <c r="M8" s="58"/>
      <c r="N8" s="58"/>
      <c r="O8" s="58"/>
      <c r="P8" s="60"/>
      <c r="Q8" s="58"/>
      <c r="R8" s="58"/>
      <c r="S8" s="60"/>
      <c r="T8" s="54"/>
      <c r="U8" s="58"/>
      <c r="V8" s="58"/>
      <c r="W8" s="58"/>
      <c r="X8" s="57"/>
      <c r="Y8" s="58"/>
      <c r="Z8" s="58"/>
      <c r="AA8" s="58"/>
      <c r="AB8" s="57"/>
      <c r="AC8" s="58"/>
      <c r="AD8" s="58"/>
      <c r="AE8" s="58"/>
      <c r="AF8" s="58"/>
      <c r="AG8" s="54"/>
      <c r="AH8" s="58"/>
      <c r="AI8" s="58"/>
      <c r="AJ8" s="54"/>
      <c r="AK8" s="61"/>
      <c r="AL8" s="57"/>
      <c r="AM8" s="57"/>
      <c r="AN8" s="58"/>
      <c r="AO8" s="57"/>
      <c r="AP8" s="58"/>
      <c r="AQ8" s="58"/>
      <c r="AR8" s="54"/>
      <c r="AS8" s="58"/>
      <c r="AT8" s="58"/>
      <c r="AU8" s="58"/>
      <c r="AV8" s="58"/>
      <c r="AW8" s="58"/>
      <c r="AX8" s="58"/>
      <c r="AY8" s="58"/>
      <c r="AZ8" s="58"/>
      <c r="BA8" s="57"/>
      <c r="BB8" s="58"/>
      <c r="BC8" s="57"/>
      <c r="BD8" s="58"/>
      <c r="BE8" s="58"/>
      <c r="BF8" s="58"/>
      <c r="BG8" s="58"/>
      <c r="BH8" s="57"/>
      <c r="BI8" s="58"/>
      <c r="BJ8" s="57"/>
      <c r="BK8" s="58"/>
      <c r="BL8" s="58"/>
      <c r="BM8" s="57"/>
      <c r="BN8" s="58"/>
      <c r="BO8" s="28"/>
      <c r="BP8" s="29"/>
      <c r="BQ8" s="29"/>
      <c r="BR8" s="29"/>
      <c r="BW8" t="str">
        <f t="shared" si="6"/>
        <v/>
      </c>
      <c r="BX8" t="str">
        <f t="shared" ref="BX8:CK8" si="13">IF(ISERROR(LARGE($J8:$BR8,BX$1)),"",LARGE($J8:$BR8,BX$1))</f>
        <v/>
      </c>
      <c r="BY8" t="str">
        <f t="shared" si="13"/>
        <v/>
      </c>
      <c r="BZ8" t="str">
        <f t="shared" si="13"/>
        <v/>
      </c>
      <c r="CA8" t="str">
        <f t="shared" si="13"/>
        <v/>
      </c>
      <c r="CB8" t="str">
        <f t="shared" si="13"/>
        <v/>
      </c>
      <c r="CC8" t="str">
        <f t="shared" si="13"/>
        <v/>
      </c>
      <c r="CD8" t="str">
        <f t="shared" si="13"/>
        <v/>
      </c>
      <c r="CE8" t="str">
        <f t="shared" si="13"/>
        <v/>
      </c>
      <c r="CF8" t="str">
        <f t="shared" si="13"/>
        <v/>
      </c>
      <c r="CG8" t="str">
        <f t="shared" si="13"/>
        <v/>
      </c>
      <c r="CH8" t="str">
        <f t="shared" si="13"/>
        <v/>
      </c>
      <c r="CI8" t="str">
        <f t="shared" si="13"/>
        <v/>
      </c>
      <c r="CJ8" t="str">
        <f t="shared" si="13"/>
        <v/>
      </c>
      <c r="CK8" t="str">
        <f t="shared" si="13"/>
        <v/>
      </c>
      <c r="CL8" s="23">
        <f t="shared" si="8"/>
        <v>0</v>
      </c>
    </row>
    <row r="9" spans="1:90" x14ac:dyDescent="0.25">
      <c r="B9" s="39">
        <v>7</v>
      </c>
      <c r="C9" s="40" t="str">
        <f t="shared" si="0"/>
        <v>Jeroen van Dongen</v>
      </c>
      <c r="D9" s="41">
        <f t="shared" si="1"/>
        <v>0</v>
      </c>
      <c r="E9" s="42">
        <f t="shared" si="2"/>
        <v>0</v>
      </c>
      <c r="F9" s="43">
        <f t="shared" si="3"/>
        <v>0</v>
      </c>
      <c r="G9" s="4">
        <f t="shared" si="4"/>
        <v>0</v>
      </c>
      <c r="H9"/>
      <c r="I9" s="4">
        <f t="shared" si="5"/>
        <v>0</v>
      </c>
      <c r="J9" s="56"/>
      <c r="K9" s="56"/>
      <c r="L9" s="56"/>
      <c r="M9" s="56"/>
      <c r="N9" s="56"/>
      <c r="O9" s="55"/>
      <c r="P9" s="59"/>
      <c r="Q9" s="56"/>
      <c r="R9" s="56"/>
      <c r="S9" s="59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62"/>
      <c r="AH9" s="56"/>
      <c r="AI9" s="56"/>
      <c r="AJ9" s="62"/>
      <c r="AK9" s="62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17"/>
      <c r="BP9" s="17"/>
      <c r="BQ9" s="17"/>
      <c r="BR9" s="17"/>
      <c r="BW9" t="str">
        <f t="shared" si="6"/>
        <v/>
      </c>
      <c r="BX9" t="str">
        <f t="shared" ref="BX9:CK9" si="14">IF(ISERROR(LARGE($J9:$BR9,BX$1)),"",LARGE($J9:$BR9,BX$1))</f>
        <v/>
      </c>
      <c r="BY9" t="str">
        <f t="shared" si="14"/>
        <v/>
      </c>
      <c r="BZ9" t="str">
        <f t="shared" si="14"/>
        <v/>
      </c>
      <c r="CA9" t="str">
        <f t="shared" si="14"/>
        <v/>
      </c>
      <c r="CB9" t="str">
        <f t="shared" si="14"/>
        <v/>
      </c>
      <c r="CC9" t="str">
        <f t="shared" si="14"/>
        <v/>
      </c>
      <c r="CD9" t="str">
        <f t="shared" si="14"/>
        <v/>
      </c>
      <c r="CE9" t="str">
        <f t="shared" si="14"/>
        <v/>
      </c>
      <c r="CF9" t="str">
        <f t="shared" si="14"/>
        <v/>
      </c>
      <c r="CG9" t="str">
        <f t="shared" si="14"/>
        <v/>
      </c>
      <c r="CH9" t="str">
        <f t="shared" si="14"/>
        <v/>
      </c>
      <c r="CI9" t="str">
        <f t="shared" si="14"/>
        <v/>
      </c>
      <c r="CJ9" t="str">
        <f t="shared" si="14"/>
        <v/>
      </c>
      <c r="CK9" t="str">
        <f t="shared" si="14"/>
        <v/>
      </c>
      <c r="CL9" s="23">
        <f t="shared" ref="CL9:CL31" si="15">IF(COUNT(BW9:CK9)=15,SUM(BW9:CK9),0)</f>
        <v>0</v>
      </c>
    </row>
    <row r="10" spans="1:90" x14ac:dyDescent="0.25">
      <c r="B10" s="44">
        <v>8</v>
      </c>
      <c r="C10" s="45" t="str">
        <f t="shared" si="0"/>
        <v>Dave Geysen</v>
      </c>
      <c r="D10" s="46">
        <f t="shared" si="1"/>
        <v>2</v>
      </c>
      <c r="E10" s="47">
        <f t="shared" si="2"/>
        <v>1</v>
      </c>
      <c r="F10" s="48">
        <f t="shared" si="3"/>
        <v>2</v>
      </c>
      <c r="G10" s="4">
        <f t="shared" si="4"/>
        <v>2</v>
      </c>
      <c r="H10"/>
      <c r="I10" s="4">
        <f t="shared" si="5"/>
        <v>2</v>
      </c>
      <c r="J10" s="57"/>
      <c r="K10" s="58"/>
      <c r="L10" s="58"/>
      <c r="M10" s="58"/>
      <c r="N10" s="58"/>
      <c r="O10" s="58"/>
      <c r="P10" s="60"/>
      <c r="Q10" s="58"/>
      <c r="R10" s="58"/>
      <c r="S10" s="60"/>
      <c r="T10" s="54">
        <v>2</v>
      </c>
      <c r="U10" s="58"/>
      <c r="V10" s="58"/>
      <c r="W10" s="58"/>
      <c r="X10" s="54"/>
      <c r="Y10" s="58"/>
      <c r="Z10" s="58"/>
      <c r="AA10" s="58"/>
      <c r="AB10" s="57"/>
      <c r="AC10" s="58"/>
      <c r="AD10" s="58"/>
      <c r="AE10" s="58"/>
      <c r="AF10" s="58"/>
      <c r="AG10" s="54"/>
      <c r="AH10" s="58"/>
      <c r="AI10" s="58"/>
      <c r="AJ10" s="54"/>
      <c r="AK10" s="61"/>
      <c r="AL10" s="57"/>
      <c r="AM10" s="57"/>
      <c r="AN10" s="58"/>
      <c r="AO10" s="57"/>
      <c r="AP10" s="58"/>
      <c r="AQ10" s="58"/>
      <c r="AR10" s="54"/>
      <c r="AS10" s="58"/>
      <c r="AT10" s="58"/>
      <c r="AU10" s="58"/>
      <c r="AV10" s="58"/>
      <c r="AW10" s="58"/>
      <c r="AX10" s="58"/>
      <c r="AY10" s="58"/>
      <c r="AZ10" s="58"/>
      <c r="BA10" s="54"/>
      <c r="BB10" s="58"/>
      <c r="BC10" s="57"/>
      <c r="BD10" s="58"/>
      <c r="BE10" s="58"/>
      <c r="BF10" s="58"/>
      <c r="BG10" s="58"/>
      <c r="BH10" s="57"/>
      <c r="BI10" s="58"/>
      <c r="BJ10" s="57"/>
      <c r="BK10" s="58"/>
      <c r="BL10" s="58"/>
      <c r="BM10" s="54"/>
      <c r="BN10" s="58"/>
      <c r="BO10" s="28"/>
      <c r="BP10" s="29"/>
      <c r="BQ10" s="29"/>
      <c r="BR10" s="29"/>
      <c r="BW10">
        <f t="shared" si="6"/>
        <v>2</v>
      </c>
      <c r="BX10" t="str">
        <f t="shared" ref="BX10:CK10" si="16">IF(ISERROR(LARGE($J10:$BR10,BX$1)),"",LARGE($J10:$BR10,BX$1))</f>
        <v/>
      </c>
      <c r="BY10" t="str">
        <f t="shared" si="16"/>
        <v/>
      </c>
      <c r="BZ10" t="str">
        <f t="shared" si="16"/>
        <v/>
      </c>
      <c r="CA10" t="str">
        <f t="shared" si="16"/>
        <v/>
      </c>
      <c r="CB10" t="str">
        <f t="shared" si="16"/>
        <v/>
      </c>
      <c r="CC10" t="str">
        <f t="shared" si="16"/>
        <v/>
      </c>
      <c r="CD10" t="str">
        <f t="shared" si="16"/>
        <v/>
      </c>
      <c r="CE10" t="str">
        <f t="shared" si="16"/>
        <v/>
      </c>
      <c r="CF10" t="str">
        <f t="shared" si="16"/>
        <v/>
      </c>
      <c r="CG10" t="str">
        <f t="shared" si="16"/>
        <v/>
      </c>
      <c r="CH10" t="str">
        <f t="shared" si="16"/>
        <v/>
      </c>
      <c r="CI10" t="str">
        <f t="shared" si="16"/>
        <v/>
      </c>
      <c r="CJ10" t="str">
        <f t="shared" si="16"/>
        <v/>
      </c>
      <c r="CK10" t="str">
        <f t="shared" si="16"/>
        <v/>
      </c>
      <c r="CL10" s="23">
        <f t="shared" si="15"/>
        <v>0</v>
      </c>
    </row>
    <row r="11" spans="1:90" x14ac:dyDescent="0.25">
      <c r="B11" s="39">
        <v>9</v>
      </c>
      <c r="C11" s="40" t="str">
        <f t="shared" si="0"/>
        <v>Gust Gijbels</v>
      </c>
      <c r="D11" s="41">
        <f t="shared" si="1"/>
        <v>41</v>
      </c>
      <c r="E11" s="42">
        <f t="shared" si="2"/>
        <v>4</v>
      </c>
      <c r="F11" s="43">
        <f t="shared" si="3"/>
        <v>10.25</v>
      </c>
      <c r="G11" s="4">
        <f t="shared" si="4"/>
        <v>12</v>
      </c>
      <c r="H11"/>
      <c r="I11" s="4">
        <f t="shared" si="5"/>
        <v>8</v>
      </c>
      <c r="J11" s="56"/>
      <c r="K11" s="56">
        <v>9</v>
      </c>
      <c r="L11" s="56">
        <v>12</v>
      </c>
      <c r="M11" s="56"/>
      <c r="N11" s="56"/>
      <c r="O11" s="55"/>
      <c r="P11" s="59"/>
      <c r="Q11" s="56"/>
      <c r="R11" s="56"/>
      <c r="S11" s="59"/>
      <c r="T11" s="56"/>
      <c r="U11" s="56"/>
      <c r="V11" s="56"/>
      <c r="W11" s="56"/>
      <c r="X11" s="56">
        <v>8</v>
      </c>
      <c r="Y11" s="56">
        <v>12</v>
      </c>
      <c r="Z11" s="56"/>
      <c r="AA11" s="56"/>
      <c r="AB11" s="56"/>
      <c r="AC11" s="56"/>
      <c r="AD11" s="56"/>
      <c r="AE11" s="56"/>
      <c r="AF11" s="56"/>
      <c r="AG11" s="62"/>
      <c r="AH11" s="56"/>
      <c r="AI11" s="56"/>
      <c r="AJ11" s="62"/>
      <c r="AK11" s="62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17"/>
      <c r="BP11" s="17"/>
      <c r="BQ11" s="17"/>
      <c r="BR11" s="17"/>
      <c r="BW11">
        <f t="shared" si="6"/>
        <v>12</v>
      </c>
      <c r="BX11">
        <f t="shared" ref="BX11:CK11" si="17">IF(ISERROR(LARGE($J11:$BR11,BX$1)),"",LARGE($J11:$BR11,BX$1))</f>
        <v>12</v>
      </c>
      <c r="BY11">
        <f t="shared" si="17"/>
        <v>9</v>
      </c>
      <c r="BZ11">
        <f t="shared" si="17"/>
        <v>8</v>
      </c>
      <c r="CA11" t="str">
        <f t="shared" si="17"/>
        <v/>
      </c>
      <c r="CB11" t="str">
        <f t="shared" si="17"/>
        <v/>
      </c>
      <c r="CC11" t="str">
        <f t="shared" si="17"/>
        <v/>
      </c>
      <c r="CD11" t="str">
        <f t="shared" si="17"/>
        <v/>
      </c>
      <c r="CE11" t="str">
        <f t="shared" si="17"/>
        <v/>
      </c>
      <c r="CF11" t="str">
        <f t="shared" si="17"/>
        <v/>
      </c>
      <c r="CG11" t="str">
        <f t="shared" si="17"/>
        <v/>
      </c>
      <c r="CH11" t="str">
        <f t="shared" si="17"/>
        <v/>
      </c>
      <c r="CI11" t="str">
        <f t="shared" si="17"/>
        <v/>
      </c>
      <c r="CJ11" t="str">
        <f t="shared" si="17"/>
        <v/>
      </c>
      <c r="CK11" t="str">
        <f t="shared" si="17"/>
        <v/>
      </c>
      <c r="CL11" s="23">
        <f t="shared" si="15"/>
        <v>0</v>
      </c>
    </row>
    <row r="12" spans="1:90" x14ac:dyDescent="0.25">
      <c r="B12" s="44">
        <v>10</v>
      </c>
      <c r="C12" s="45" t="str">
        <f t="shared" si="0"/>
        <v>Stijn Gijbels</v>
      </c>
      <c r="D12" s="46">
        <f t="shared" si="1"/>
        <v>0</v>
      </c>
      <c r="E12" s="47">
        <f t="shared" si="2"/>
        <v>0</v>
      </c>
      <c r="F12" s="48">
        <f t="shared" si="3"/>
        <v>0</v>
      </c>
      <c r="G12" s="4">
        <f t="shared" si="4"/>
        <v>0</v>
      </c>
      <c r="H12"/>
      <c r="I12" s="4">
        <f t="shared" si="5"/>
        <v>0</v>
      </c>
      <c r="J12" s="57"/>
      <c r="K12" s="58"/>
      <c r="L12" s="58"/>
      <c r="M12" s="58"/>
      <c r="N12" s="58"/>
      <c r="O12" s="58"/>
      <c r="P12" s="60"/>
      <c r="Q12" s="58"/>
      <c r="R12" s="58"/>
      <c r="S12" s="60"/>
      <c r="T12" s="54"/>
      <c r="U12" s="58"/>
      <c r="V12" s="58"/>
      <c r="W12" s="58"/>
      <c r="X12" s="57"/>
      <c r="Y12" s="58"/>
      <c r="Z12" s="58"/>
      <c r="AA12" s="58"/>
      <c r="AB12" s="57"/>
      <c r="AC12" s="58"/>
      <c r="AD12" s="58"/>
      <c r="AE12" s="58"/>
      <c r="AF12" s="58"/>
      <c r="AG12" s="58"/>
      <c r="AH12" s="58"/>
      <c r="AI12" s="58"/>
      <c r="AJ12" s="54"/>
      <c r="AK12" s="61"/>
      <c r="AL12" s="54"/>
      <c r="AM12" s="57"/>
      <c r="AN12" s="58"/>
      <c r="AO12" s="57"/>
      <c r="AP12" s="58"/>
      <c r="AQ12" s="58"/>
      <c r="AR12" s="54"/>
      <c r="AS12" s="58"/>
      <c r="AT12" s="58"/>
      <c r="AU12" s="58"/>
      <c r="AV12" s="58"/>
      <c r="AW12" s="58"/>
      <c r="AX12" s="58"/>
      <c r="AY12" s="58"/>
      <c r="AZ12" s="58"/>
      <c r="BA12" s="57"/>
      <c r="BB12" s="58"/>
      <c r="BC12" s="57"/>
      <c r="BD12" s="58"/>
      <c r="BE12" s="58"/>
      <c r="BF12" s="58"/>
      <c r="BG12" s="58"/>
      <c r="BH12" s="57"/>
      <c r="BI12" s="58"/>
      <c r="BJ12" s="57"/>
      <c r="BK12" s="58"/>
      <c r="BL12" s="58"/>
      <c r="BM12" s="54"/>
      <c r="BN12" s="58"/>
      <c r="BO12" s="28"/>
      <c r="BP12" s="29"/>
      <c r="BQ12" s="29"/>
      <c r="BR12" s="29"/>
      <c r="BW12" t="str">
        <f t="shared" si="6"/>
        <v/>
      </c>
      <c r="BX12" t="str">
        <f t="shared" ref="BX12:CK12" si="18">IF(ISERROR(LARGE($J12:$BR12,BX$1)),"",LARGE($J12:$BR12,BX$1))</f>
        <v/>
      </c>
      <c r="BY12" t="str">
        <f t="shared" si="18"/>
        <v/>
      </c>
      <c r="BZ12" t="str">
        <f t="shared" si="18"/>
        <v/>
      </c>
      <c r="CA12" t="str">
        <f t="shared" si="18"/>
        <v/>
      </c>
      <c r="CB12" t="str">
        <f t="shared" si="18"/>
        <v/>
      </c>
      <c r="CC12" t="str">
        <f t="shared" si="18"/>
        <v/>
      </c>
      <c r="CD12" t="str">
        <f t="shared" si="18"/>
        <v/>
      </c>
      <c r="CE12" t="str">
        <f t="shared" si="18"/>
        <v/>
      </c>
      <c r="CF12" t="str">
        <f t="shared" si="18"/>
        <v/>
      </c>
      <c r="CG12" t="str">
        <f t="shared" si="18"/>
        <v/>
      </c>
      <c r="CH12" t="str">
        <f t="shared" si="18"/>
        <v/>
      </c>
      <c r="CI12" t="str">
        <f t="shared" si="18"/>
        <v/>
      </c>
      <c r="CJ12" t="str">
        <f t="shared" si="18"/>
        <v/>
      </c>
      <c r="CK12" t="str">
        <f t="shared" si="18"/>
        <v/>
      </c>
      <c r="CL12" s="23">
        <f t="shared" si="15"/>
        <v>0</v>
      </c>
    </row>
    <row r="13" spans="1:90" x14ac:dyDescent="0.25">
      <c r="B13" s="39">
        <v>11</v>
      </c>
      <c r="C13" s="40" t="str">
        <f t="shared" si="0"/>
        <v>Piet Huijben</v>
      </c>
      <c r="D13" s="41">
        <f t="shared" si="1"/>
        <v>0</v>
      </c>
      <c r="E13" s="42">
        <f t="shared" si="2"/>
        <v>0</v>
      </c>
      <c r="F13" s="43">
        <f t="shared" si="3"/>
        <v>0</v>
      </c>
      <c r="G13" s="4">
        <f t="shared" si="4"/>
        <v>0</v>
      </c>
      <c r="H13"/>
      <c r="I13" s="4">
        <f t="shared" si="5"/>
        <v>0</v>
      </c>
      <c r="J13" s="56"/>
      <c r="K13" s="56"/>
      <c r="L13" s="56"/>
      <c r="M13" s="56"/>
      <c r="N13" s="56"/>
      <c r="O13" s="55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62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17"/>
      <c r="BP13" s="17"/>
      <c r="BQ13" s="17"/>
      <c r="BR13" s="17"/>
      <c r="BW13" t="str">
        <f t="shared" si="6"/>
        <v/>
      </c>
      <c r="BX13" t="str">
        <f t="shared" ref="BX13:CK13" si="19">IF(ISERROR(LARGE($J13:$BR13,BX$1)),"",LARGE($J13:$BR13,BX$1))</f>
        <v/>
      </c>
      <c r="BY13" t="str">
        <f t="shared" si="19"/>
        <v/>
      </c>
      <c r="BZ13" t="str">
        <f t="shared" si="19"/>
        <v/>
      </c>
      <c r="CA13" t="str">
        <f t="shared" si="19"/>
        <v/>
      </c>
      <c r="CB13" t="str">
        <f t="shared" si="19"/>
        <v/>
      </c>
      <c r="CC13" t="str">
        <f t="shared" si="19"/>
        <v/>
      </c>
      <c r="CD13" t="str">
        <f t="shared" si="19"/>
        <v/>
      </c>
      <c r="CE13" t="str">
        <f t="shared" si="19"/>
        <v/>
      </c>
      <c r="CF13" t="str">
        <f t="shared" si="19"/>
        <v/>
      </c>
      <c r="CG13" t="str">
        <f t="shared" si="19"/>
        <v/>
      </c>
      <c r="CH13" t="str">
        <f t="shared" si="19"/>
        <v/>
      </c>
      <c r="CI13" t="str">
        <f t="shared" si="19"/>
        <v/>
      </c>
      <c r="CJ13" t="str">
        <f t="shared" si="19"/>
        <v/>
      </c>
      <c r="CK13" t="str">
        <f t="shared" si="19"/>
        <v/>
      </c>
      <c r="CL13" s="23">
        <f t="shared" si="15"/>
        <v>0</v>
      </c>
    </row>
    <row r="14" spans="1:90" x14ac:dyDescent="0.25">
      <c r="B14" s="44">
        <v>12</v>
      </c>
      <c r="C14" s="45" t="str">
        <f t="shared" si="0"/>
        <v>Harry Kloppenburg</v>
      </c>
      <c r="D14" s="46">
        <f t="shared" si="1"/>
        <v>0</v>
      </c>
      <c r="E14" s="47">
        <f t="shared" si="2"/>
        <v>0</v>
      </c>
      <c r="F14" s="48">
        <f t="shared" si="3"/>
        <v>0</v>
      </c>
      <c r="G14" s="4">
        <f t="shared" si="4"/>
        <v>0</v>
      </c>
      <c r="H14"/>
      <c r="I14" s="4">
        <f t="shared" si="5"/>
        <v>0</v>
      </c>
      <c r="J14" s="57"/>
      <c r="K14" s="58"/>
      <c r="L14" s="58"/>
      <c r="M14" s="58"/>
      <c r="N14" s="58"/>
      <c r="O14" s="58"/>
      <c r="P14" s="60"/>
      <c r="Q14" s="58"/>
      <c r="R14" s="58"/>
      <c r="S14" s="58"/>
      <c r="T14" s="57"/>
      <c r="U14" s="58"/>
      <c r="V14" s="58"/>
      <c r="W14" s="58"/>
      <c r="X14" s="57"/>
      <c r="Y14" s="58"/>
      <c r="Z14" s="58"/>
      <c r="AA14" s="58"/>
      <c r="AB14" s="57"/>
      <c r="AC14" s="58"/>
      <c r="AD14" s="58"/>
      <c r="AE14" s="58"/>
      <c r="AF14" s="58"/>
      <c r="AG14" s="58"/>
      <c r="AH14" s="58"/>
      <c r="AI14" s="58"/>
      <c r="AJ14" s="58"/>
      <c r="AK14" s="57"/>
      <c r="AL14" s="57"/>
      <c r="AM14" s="57"/>
      <c r="AN14" s="58"/>
      <c r="AO14" s="57"/>
      <c r="AP14" s="58"/>
      <c r="AQ14" s="58"/>
      <c r="AR14" s="54"/>
      <c r="AS14" s="58"/>
      <c r="AT14" s="58"/>
      <c r="AU14" s="58"/>
      <c r="AV14" s="58"/>
      <c r="AW14" s="58"/>
      <c r="AX14" s="58"/>
      <c r="AY14" s="58"/>
      <c r="AZ14" s="58"/>
      <c r="BA14" s="57"/>
      <c r="BB14" s="58"/>
      <c r="BC14" s="57"/>
      <c r="BD14" s="58"/>
      <c r="BE14" s="58"/>
      <c r="BF14" s="58"/>
      <c r="BG14" s="58"/>
      <c r="BH14" s="57"/>
      <c r="BI14" s="58"/>
      <c r="BJ14" s="57"/>
      <c r="BK14" s="58"/>
      <c r="BL14" s="58"/>
      <c r="BM14" s="57"/>
      <c r="BN14" s="58"/>
      <c r="BO14" s="28"/>
      <c r="BP14" s="29"/>
      <c r="BQ14" s="29"/>
      <c r="BR14" s="29"/>
      <c r="BW14" t="str">
        <f t="shared" si="6"/>
        <v/>
      </c>
      <c r="BX14" t="str">
        <f t="shared" ref="BX14:CK14" si="20">IF(ISERROR(LARGE($J14:$BR14,BX$1)),"",LARGE($J14:$BR14,BX$1))</f>
        <v/>
      </c>
      <c r="BY14" t="str">
        <f t="shared" si="20"/>
        <v/>
      </c>
      <c r="BZ14" t="str">
        <f t="shared" si="20"/>
        <v/>
      </c>
      <c r="CA14" t="str">
        <f t="shared" si="20"/>
        <v/>
      </c>
      <c r="CB14" t="str">
        <f t="shared" si="20"/>
        <v/>
      </c>
      <c r="CC14" t="str">
        <f t="shared" si="20"/>
        <v/>
      </c>
      <c r="CD14" t="str">
        <f t="shared" si="20"/>
        <v/>
      </c>
      <c r="CE14" t="str">
        <f t="shared" si="20"/>
        <v/>
      </c>
      <c r="CF14" t="str">
        <f t="shared" si="20"/>
        <v/>
      </c>
      <c r="CG14" t="str">
        <f t="shared" si="20"/>
        <v/>
      </c>
      <c r="CH14" t="str">
        <f t="shared" si="20"/>
        <v/>
      </c>
      <c r="CI14" t="str">
        <f t="shared" si="20"/>
        <v/>
      </c>
      <c r="CJ14" t="str">
        <f t="shared" si="20"/>
        <v/>
      </c>
      <c r="CK14" t="str">
        <f t="shared" si="20"/>
        <v/>
      </c>
      <c r="CL14" s="23">
        <f t="shared" si="15"/>
        <v>0</v>
      </c>
    </row>
    <row r="15" spans="1:90" x14ac:dyDescent="0.25">
      <c r="B15" s="39">
        <v>13</v>
      </c>
      <c r="C15" s="40" t="str">
        <f t="shared" si="0"/>
        <v>Olav Kruijssen</v>
      </c>
      <c r="D15" s="41">
        <f t="shared" si="1"/>
        <v>0</v>
      </c>
      <c r="E15" s="42">
        <f t="shared" si="2"/>
        <v>0</v>
      </c>
      <c r="F15" s="43">
        <f t="shared" si="3"/>
        <v>0</v>
      </c>
      <c r="G15" s="4">
        <f t="shared" si="4"/>
        <v>0</v>
      </c>
      <c r="H15"/>
      <c r="I15" s="4">
        <f t="shared" si="5"/>
        <v>0</v>
      </c>
      <c r="J15" s="56"/>
      <c r="K15" s="56"/>
      <c r="L15" s="56"/>
      <c r="M15" s="56"/>
      <c r="N15" s="56"/>
      <c r="O15" s="55"/>
      <c r="P15" s="59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17"/>
      <c r="BP15" s="17"/>
      <c r="BQ15" s="17"/>
      <c r="BR15" s="17"/>
      <c r="BW15" t="str">
        <f t="shared" si="6"/>
        <v/>
      </c>
      <c r="BX15" t="str">
        <f t="shared" ref="BX15:CK15" si="21">IF(ISERROR(LARGE($J15:$BR15,BX$1)),"",LARGE($J15:$BR15,BX$1))</f>
        <v/>
      </c>
      <c r="BY15" t="str">
        <f t="shared" si="21"/>
        <v/>
      </c>
      <c r="BZ15" t="str">
        <f t="shared" si="21"/>
        <v/>
      </c>
      <c r="CA15" t="str">
        <f t="shared" si="21"/>
        <v/>
      </c>
      <c r="CB15" t="str">
        <f t="shared" si="21"/>
        <v/>
      </c>
      <c r="CC15" t="str">
        <f t="shared" si="21"/>
        <v/>
      </c>
      <c r="CD15" t="str">
        <f t="shared" si="21"/>
        <v/>
      </c>
      <c r="CE15" t="str">
        <f t="shared" si="21"/>
        <v/>
      </c>
      <c r="CF15" t="str">
        <f t="shared" si="21"/>
        <v/>
      </c>
      <c r="CG15" t="str">
        <f t="shared" si="21"/>
        <v/>
      </c>
      <c r="CH15" t="str">
        <f t="shared" si="21"/>
        <v/>
      </c>
      <c r="CI15" t="str">
        <f t="shared" si="21"/>
        <v/>
      </c>
      <c r="CJ15" t="str">
        <f t="shared" si="21"/>
        <v/>
      </c>
      <c r="CK15" t="str">
        <f t="shared" si="21"/>
        <v/>
      </c>
      <c r="CL15" s="23">
        <f t="shared" si="15"/>
        <v>0</v>
      </c>
    </row>
    <row r="16" spans="1:90" x14ac:dyDescent="0.25">
      <c r="B16" s="44">
        <v>14</v>
      </c>
      <c r="C16" s="45" t="str">
        <f t="shared" si="0"/>
        <v>Bart de Laat</v>
      </c>
      <c r="D16" s="46">
        <f t="shared" si="1"/>
        <v>127</v>
      </c>
      <c r="E16" s="47">
        <f t="shared" si="2"/>
        <v>16</v>
      </c>
      <c r="F16" s="48">
        <f t="shared" si="3"/>
        <v>7.94</v>
      </c>
      <c r="G16" s="4">
        <f t="shared" si="4"/>
        <v>11</v>
      </c>
      <c r="H16"/>
      <c r="I16" s="4">
        <f t="shared" si="5"/>
        <v>3</v>
      </c>
      <c r="J16" s="57">
        <v>9</v>
      </c>
      <c r="K16" s="58">
        <v>7</v>
      </c>
      <c r="L16" s="58">
        <v>4</v>
      </c>
      <c r="M16" s="58">
        <v>3</v>
      </c>
      <c r="N16" s="58">
        <v>11</v>
      </c>
      <c r="O16" s="58">
        <v>11</v>
      </c>
      <c r="P16" s="60">
        <v>11</v>
      </c>
      <c r="Q16" s="58">
        <v>4</v>
      </c>
      <c r="R16" s="58">
        <v>6</v>
      </c>
      <c r="S16" s="58">
        <v>11</v>
      </c>
      <c r="T16" s="57"/>
      <c r="U16" s="58">
        <v>9</v>
      </c>
      <c r="V16" s="58">
        <v>5</v>
      </c>
      <c r="W16" s="58">
        <v>8</v>
      </c>
      <c r="X16" s="54">
        <v>10</v>
      </c>
      <c r="Y16" s="58">
        <v>8</v>
      </c>
      <c r="Z16" s="58">
        <v>10</v>
      </c>
      <c r="AA16" s="58"/>
      <c r="AB16" s="54"/>
      <c r="AC16" s="58"/>
      <c r="AD16" s="58"/>
      <c r="AE16" s="58"/>
      <c r="AF16" s="58"/>
      <c r="AG16" s="58"/>
      <c r="AH16" s="58"/>
      <c r="AI16" s="58"/>
      <c r="AJ16" s="58"/>
      <c r="AK16" s="54"/>
      <c r="AL16" s="54"/>
      <c r="AM16" s="54"/>
      <c r="AN16" s="58"/>
      <c r="AO16" s="57"/>
      <c r="AP16" s="58"/>
      <c r="AQ16" s="58"/>
      <c r="AR16" s="54"/>
      <c r="AS16" s="58"/>
      <c r="AT16" s="58"/>
      <c r="AU16" s="58"/>
      <c r="AV16" s="58"/>
      <c r="AW16" s="58"/>
      <c r="AX16" s="58"/>
      <c r="AY16" s="58"/>
      <c r="AZ16" s="58"/>
      <c r="BA16" s="54"/>
      <c r="BB16" s="58"/>
      <c r="BC16" s="54"/>
      <c r="BD16" s="58"/>
      <c r="BE16" s="58"/>
      <c r="BF16" s="58"/>
      <c r="BG16" s="58"/>
      <c r="BH16" s="54"/>
      <c r="BI16" s="58"/>
      <c r="BJ16" s="57"/>
      <c r="BK16" s="58"/>
      <c r="BL16" s="58"/>
      <c r="BM16" s="54"/>
      <c r="BN16" s="58"/>
      <c r="BO16" s="28"/>
      <c r="BP16" s="29"/>
      <c r="BQ16" s="29"/>
      <c r="BR16" s="29"/>
      <c r="BW16">
        <f t="shared" si="6"/>
        <v>11</v>
      </c>
      <c r="BX16">
        <f t="shared" ref="BX16:CK16" si="22">IF(ISERROR(LARGE($J16:$BR16,BX$1)),"",LARGE($J16:$BR16,BX$1))</f>
        <v>11</v>
      </c>
      <c r="BY16">
        <f t="shared" si="22"/>
        <v>11</v>
      </c>
      <c r="BZ16">
        <f t="shared" si="22"/>
        <v>11</v>
      </c>
      <c r="CA16">
        <f t="shared" si="22"/>
        <v>10</v>
      </c>
      <c r="CB16">
        <f t="shared" si="22"/>
        <v>10</v>
      </c>
      <c r="CC16">
        <f t="shared" si="22"/>
        <v>9</v>
      </c>
      <c r="CD16">
        <f t="shared" si="22"/>
        <v>9</v>
      </c>
      <c r="CE16">
        <f t="shared" si="22"/>
        <v>8</v>
      </c>
      <c r="CF16">
        <f t="shared" si="22"/>
        <v>8</v>
      </c>
      <c r="CG16">
        <f t="shared" si="22"/>
        <v>7</v>
      </c>
      <c r="CH16">
        <f t="shared" si="22"/>
        <v>6</v>
      </c>
      <c r="CI16">
        <f t="shared" si="22"/>
        <v>5</v>
      </c>
      <c r="CJ16">
        <f t="shared" si="22"/>
        <v>4</v>
      </c>
      <c r="CK16">
        <f t="shared" si="22"/>
        <v>4</v>
      </c>
      <c r="CL16" s="23">
        <f t="shared" si="15"/>
        <v>124</v>
      </c>
    </row>
    <row r="17" spans="1:90" x14ac:dyDescent="0.25">
      <c r="B17" s="39">
        <v>15</v>
      </c>
      <c r="C17" s="40" t="str">
        <f t="shared" si="0"/>
        <v>Kay Kerkhofs</v>
      </c>
      <c r="D17" s="41">
        <f t="shared" si="1"/>
        <v>0</v>
      </c>
      <c r="E17" s="42">
        <f t="shared" si="2"/>
        <v>0</v>
      </c>
      <c r="F17" s="43">
        <f t="shared" si="3"/>
        <v>0</v>
      </c>
      <c r="G17" s="4">
        <f t="shared" si="4"/>
        <v>0</v>
      </c>
      <c r="H17"/>
      <c r="I17" s="4">
        <f t="shared" si="5"/>
        <v>0</v>
      </c>
      <c r="J17" s="56"/>
      <c r="K17" s="56"/>
      <c r="L17" s="56"/>
      <c r="M17" s="56"/>
      <c r="N17" s="56"/>
      <c r="O17" s="55"/>
      <c r="P17" s="59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17"/>
      <c r="BP17" s="17"/>
      <c r="BQ17" s="17"/>
      <c r="BR17" s="17"/>
      <c r="BW17" t="str">
        <f t="shared" si="6"/>
        <v/>
      </c>
      <c r="BX17" t="str">
        <f t="shared" ref="BX17:CK17" si="23">IF(ISERROR(LARGE($J17:$BR17,BX$1)),"",LARGE($J17:$BR17,BX$1))</f>
        <v/>
      </c>
      <c r="BY17" t="str">
        <f t="shared" si="23"/>
        <v/>
      </c>
      <c r="BZ17" t="str">
        <f t="shared" si="23"/>
        <v/>
      </c>
      <c r="CA17" t="str">
        <f t="shared" si="23"/>
        <v/>
      </c>
      <c r="CB17" t="str">
        <f t="shared" si="23"/>
        <v/>
      </c>
      <c r="CC17" t="str">
        <f t="shared" si="23"/>
        <v/>
      </c>
      <c r="CD17" t="str">
        <f t="shared" si="23"/>
        <v/>
      </c>
      <c r="CE17" t="str">
        <f t="shared" si="23"/>
        <v/>
      </c>
      <c r="CF17" t="str">
        <f t="shared" si="23"/>
        <v/>
      </c>
      <c r="CG17" t="str">
        <f t="shared" si="23"/>
        <v/>
      </c>
      <c r="CH17" t="str">
        <f t="shared" si="23"/>
        <v/>
      </c>
      <c r="CI17" t="str">
        <f t="shared" si="23"/>
        <v/>
      </c>
      <c r="CJ17" t="str">
        <f t="shared" si="23"/>
        <v/>
      </c>
      <c r="CK17" t="str">
        <f t="shared" si="23"/>
        <v/>
      </c>
      <c r="CL17" s="23">
        <f t="shared" si="15"/>
        <v>0</v>
      </c>
    </row>
    <row r="18" spans="1:90" x14ac:dyDescent="0.25">
      <c r="B18" s="44">
        <v>16</v>
      </c>
      <c r="C18" s="45" t="str">
        <f t="shared" si="0"/>
        <v>Wim van Rooy</v>
      </c>
      <c r="D18" s="46">
        <f t="shared" si="1"/>
        <v>133</v>
      </c>
      <c r="E18" s="47">
        <f t="shared" si="2"/>
        <v>15</v>
      </c>
      <c r="F18" s="48">
        <f t="shared" si="3"/>
        <v>8.8699999999999992</v>
      </c>
      <c r="G18" s="4">
        <f t="shared" si="4"/>
        <v>12</v>
      </c>
      <c r="H18"/>
      <c r="I18" s="4">
        <f t="shared" si="5"/>
        <v>5</v>
      </c>
      <c r="J18" s="57">
        <v>12</v>
      </c>
      <c r="K18" s="58">
        <v>11</v>
      </c>
      <c r="L18" s="58">
        <v>8</v>
      </c>
      <c r="M18" s="58">
        <v>7</v>
      </c>
      <c r="N18" s="58">
        <v>7</v>
      </c>
      <c r="O18" s="58">
        <v>9</v>
      </c>
      <c r="P18" s="60">
        <v>10</v>
      </c>
      <c r="Q18" s="58"/>
      <c r="R18" s="58">
        <v>7</v>
      </c>
      <c r="S18" s="58">
        <v>12</v>
      </c>
      <c r="T18" s="57">
        <v>7</v>
      </c>
      <c r="U18" s="58">
        <v>5</v>
      </c>
      <c r="V18" s="58">
        <v>10</v>
      </c>
      <c r="W18" s="58">
        <v>8</v>
      </c>
      <c r="X18" s="57">
        <v>8</v>
      </c>
      <c r="Y18" s="58"/>
      <c r="Z18" s="58">
        <v>12</v>
      </c>
      <c r="AA18" s="58"/>
      <c r="AB18" s="57"/>
      <c r="AC18" s="58"/>
      <c r="AD18" s="58"/>
      <c r="AE18" s="58"/>
      <c r="AF18" s="58"/>
      <c r="AG18" s="58"/>
      <c r="AH18" s="58"/>
      <c r="AI18" s="58"/>
      <c r="AJ18" s="58"/>
      <c r="AK18" s="57"/>
      <c r="AL18" s="54"/>
      <c r="AM18" s="54"/>
      <c r="AN18" s="58"/>
      <c r="AO18" s="57"/>
      <c r="AP18" s="58"/>
      <c r="AQ18" s="58"/>
      <c r="AR18" s="57"/>
      <c r="AS18" s="58"/>
      <c r="AT18" s="58"/>
      <c r="AU18" s="58"/>
      <c r="AV18" s="58"/>
      <c r="AW18" s="58"/>
      <c r="AX18" s="58"/>
      <c r="AY18" s="58"/>
      <c r="AZ18" s="58"/>
      <c r="BA18" s="57"/>
      <c r="BB18" s="58"/>
      <c r="BC18" s="54"/>
      <c r="BD18" s="58"/>
      <c r="BE18" s="58"/>
      <c r="BF18" s="58"/>
      <c r="BG18" s="58"/>
      <c r="BH18" s="57"/>
      <c r="BI18" s="58"/>
      <c r="BJ18" s="57"/>
      <c r="BK18" s="58"/>
      <c r="BL18" s="58"/>
      <c r="BM18" s="57"/>
      <c r="BN18" s="58"/>
      <c r="BO18" s="28"/>
      <c r="BP18" s="29"/>
      <c r="BQ18" s="29"/>
      <c r="BR18" s="29"/>
      <c r="BW18">
        <f t="shared" si="6"/>
        <v>12</v>
      </c>
      <c r="BX18">
        <f t="shared" ref="BX18:CK18" si="24">IF(ISERROR(LARGE($J18:$BR18,BX$1)),"",LARGE($J18:$BR18,BX$1))</f>
        <v>12</v>
      </c>
      <c r="BY18">
        <f t="shared" si="24"/>
        <v>12</v>
      </c>
      <c r="BZ18">
        <f t="shared" si="24"/>
        <v>11</v>
      </c>
      <c r="CA18">
        <f t="shared" si="24"/>
        <v>10</v>
      </c>
      <c r="CB18">
        <f t="shared" si="24"/>
        <v>10</v>
      </c>
      <c r="CC18">
        <f t="shared" si="24"/>
        <v>9</v>
      </c>
      <c r="CD18">
        <f t="shared" si="24"/>
        <v>8</v>
      </c>
      <c r="CE18">
        <f t="shared" si="24"/>
        <v>8</v>
      </c>
      <c r="CF18">
        <f t="shared" si="24"/>
        <v>8</v>
      </c>
      <c r="CG18">
        <f t="shared" si="24"/>
        <v>7</v>
      </c>
      <c r="CH18">
        <f t="shared" si="24"/>
        <v>7</v>
      </c>
      <c r="CI18">
        <f t="shared" si="24"/>
        <v>7</v>
      </c>
      <c r="CJ18">
        <f t="shared" si="24"/>
        <v>7</v>
      </c>
      <c r="CK18">
        <f t="shared" si="24"/>
        <v>5</v>
      </c>
      <c r="CL18" s="23">
        <f t="shared" si="15"/>
        <v>133</v>
      </c>
    </row>
    <row r="19" spans="1:90" x14ac:dyDescent="0.25">
      <c r="B19" s="39">
        <v>17</v>
      </c>
      <c r="C19" s="40" t="str">
        <f t="shared" si="0"/>
        <v>Stan Michielsen</v>
      </c>
      <c r="D19" s="41">
        <f t="shared" si="1"/>
        <v>0</v>
      </c>
      <c r="E19" s="42">
        <f t="shared" si="2"/>
        <v>0</v>
      </c>
      <c r="F19" s="43">
        <f t="shared" si="3"/>
        <v>0</v>
      </c>
      <c r="G19" s="4">
        <f t="shared" si="4"/>
        <v>0</v>
      </c>
      <c r="H19"/>
      <c r="I19" s="4">
        <f t="shared" si="5"/>
        <v>0</v>
      </c>
      <c r="J19" s="56"/>
      <c r="K19" s="56"/>
      <c r="L19" s="56"/>
      <c r="M19" s="56"/>
      <c r="N19" s="56"/>
      <c r="O19" s="55"/>
      <c r="P19" s="59"/>
      <c r="Q19" s="59"/>
      <c r="R19" s="59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17"/>
      <c r="BP19" s="17"/>
      <c r="BQ19" s="17"/>
      <c r="BR19" s="17"/>
      <c r="BW19" t="str">
        <f t="shared" si="6"/>
        <v/>
      </c>
      <c r="BX19" t="str">
        <f t="shared" ref="BX19:CK19" si="25">IF(ISERROR(LARGE($J19:$BR19,BX$1)),"",LARGE($J19:$BR19,BX$1))</f>
        <v/>
      </c>
      <c r="BY19" t="str">
        <f t="shared" si="25"/>
        <v/>
      </c>
      <c r="BZ19" t="str">
        <f t="shared" si="25"/>
        <v/>
      </c>
      <c r="CA19" t="str">
        <f t="shared" si="25"/>
        <v/>
      </c>
      <c r="CB19" t="str">
        <f t="shared" si="25"/>
        <v/>
      </c>
      <c r="CC19" t="str">
        <f t="shared" si="25"/>
        <v/>
      </c>
      <c r="CD19" t="str">
        <f t="shared" si="25"/>
        <v/>
      </c>
      <c r="CE19" t="str">
        <f t="shared" si="25"/>
        <v/>
      </c>
      <c r="CF19" t="str">
        <f t="shared" si="25"/>
        <v/>
      </c>
      <c r="CG19" t="str">
        <f t="shared" si="25"/>
        <v/>
      </c>
      <c r="CH19" t="str">
        <f t="shared" si="25"/>
        <v/>
      </c>
      <c r="CI19" t="str">
        <f t="shared" si="25"/>
        <v/>
      </c>
      <c r="CJ19" t="str">
        <f t="shared" si="25"/>
        <v/>
      </c>
      <c r="CK19" t="str">
        <f t="shared" si="25"/>
        <v/>
      </c>
      <c r="CL19" s="23">
        <f t="shared" si="15"/>
        <v>0</v>
      </c>
    </row>
    <row r="20" spans="1:90" x14ac:dyDescent="0.25">
      <c r="A20" s="4"/>
      <c r="B20" s="44">
        <v>18</v>
      </c>
      <c r="C20" s="45" t="str">
        <f t="shared" si="0"/>
        <v>Daniëlle Dierckx</v>
      </c>
      <c r="D20" s="46">
        <f t="shared" si="1"/>
        <v>75</v>
      </c>
      <c r="E20" s="47">
        <f t="shared" si="2"/>
        <v>12</v>
      </c>
      <c r="F20" s="48">
        <f t="shared" si="3"/>
        <v>6.25</v>
      </c>
      <c r="G20" s="4">
        <f t="shared" si="4"/>
        <v>10</v>
      </c>
      <c r="H20"/>
      <c r="I20" s="4">
        <f t="shared" si="5"/>
        <v>3</v>
      </c>
      <c r="J20" s="57">
        <v>3</v>
      </c>
      <c r="K20" s="58">
        <v>7</v>
      </c>
      <c r="L20" s="58">
        <v>6</v>
      </c>
      <c r="M20" s="58">
        <v>8</v>
      </c>
      <c r="N20" s="58">
        <v>6</v>
      </c>
      <c r="O20" s="58"/>
      <c r="P20" s="58"/>
      <c r="Q20" s="60"/>
      <c r="R20" s="60">
        <v>5</v>
      </c>
      <c r="S20" s="58"/>
      <c r="T20" s="54">
        <v>4</v>
      </c>
      <c r="U20" s="58">
        <v>6</v>
      </c>
      <c r="V20" s="58"/>
      <c r="W20" s="58">
        <v>8</v>
      </c>
      <c r="X20" s="54">
        <v>7</v>
      </c>
      <c r="Y20" s="58">
        <v>10</v>
      </c>
      <c r="Z20" s="58">
        <v>5</v>
      </c>
      <c r="AA20" s="58"/>
      <c r="AB20" s="54"/>
      <c r="AC20" s="58"/>
      <c r="AD20" s="58"/>
      <c r="AE20" s="58"/>
      <c r="AF20" s="58"/>
      <c r="AG20" s="58"/>
      <c r="AH20" s="58"/>
      <c r="AI20" s="58"/>
      <c r="AJ20" s="58"/>
      <c r="AK20" s="54"/>
      <c r="AL20" s="54"/>
      <c r="AM20" s="54"/>
      <c r="AN20" s="58"/>
      <c r="AO20" s="54"/>
      <c r="AP20" s="58"/>
      <c r="AQ20" s="58"/>
      <c r="AR20" s="57"/>
      <c r="AS20" s="58"/>
      <c r="AT20" s="58"/>
      <c r="AU20" s="58"/>
      <c r="AV20" s="58"/>
      <c r="AW20" s="58"/>
      <c r="AX20" s="58"/>
      <c r="AY20" s="58"/>
      <c r="AZ20" s="58"/>
      <c r="BA20" s="54"/>
      <c r="BB20" s="58"/>
      <c r="BC20" s="57"/>
      <c r="BD20" s="58"/>
      <c r="BE20" s="58"/>
      <c r="BF20" s="58"/>
      <c r="BG20" s="58"/>
      <c r="BH20" s="54"/>
      <c r="BI20" s="58"/>
      <c r="BJ20" s="57"/>
      <c r="BK20" s="58"/>
      <c r="BL20" s="58"/>
      <c r="BM20" s="54"/>
      <c r="BN20" s="58"/>
      <c r="BO20" s="28"/>
      <c r="BP20" s="29"/>
      <c r="BQ20" s="29"/>
      <c r="BR20" s="29"/>
      <c r="BW20">
        <f t="shared" si="6"/>
        <v>10</v>
      </c>
      <c r="BX20">
        <f t="shared" ref="BX20:CK20" si="26">IF(ISERROR(LARGE($J20:$BR20,BX$1)),"",LARGE($J20:$BR20,BX$1))</f>
        <v>8</v>
      </c>
      <c r="BY20">
        <f t="shared" si="26"/>
        <v>8</v>
      </c>
      <c r="BZ20">
        <f t="shared" si="26"/>
        <v>7</v>
      </c>
      <c r="CA20">
        <f t="shared" si="26"/>
        <v>7</v>
      </c>
      <c r="CB20">
        <f t="shared" si="26"/>
        <v>6</v>
      </c>
      <c r="CC20">
        <f t="shared" si="26"/>
        <v>6</v>
      </c>
      <c r="CD20">
        <f t="shared" si="26"/>
        <v>6</v>
      </c>
      <c r="CE20">
        <f t="shared" si="26"/>
        <v>5</v>
      </c>
      <c r="CF20">
        <f t="shared" si="26"/>
        <v>5</v>
      </c>
      <c r="CG20">
        <f t="shared" si="26"/>
        <v>4</v>
      </c>
      <c r="CH20">
        <f t="shared" si="26"/>
        <v>3</v>
      </c>
      <c r="CI20" t="str">
        <f t="shared" si="26"/>
        <v/>
      </c>
      <c r="CJ20" t="str">
        <f t="shared" si="26"/>
        <v/>
      </c>
      <c r="CK20" t="str">
        <f t="shared" si="26"/>
        <v/>
      </c>
      <c r="CL20" s="23">
        <f t="shared" si="15"/>
        <v>0</v>
      </c>
    </row>
    <row r="21" spans="1:90" x14ac:dyDescent="0.25">
      <c r="B21" s="39">
        <v>19</v>
      </c>
      <c r="C21" s="40" t="str">
        <f t="shared" si="0"/>
        <v>Marcel Paridaans</v>
      </c>
      <c r="D21" s="41">
        <f t="shared" si="1"/>
        <v>11</v>
      </c>
      <c r="E21" s="42">
        <f t="shared" si="2"/>
        <v>3</v>
      </c>
      <c r="F21" s="43">
        <f t="shared" si="3"/>
        <v>3.67</v>
      </c>
      <c r="G21" s="4">
        <f t="shared" si="4"/>
        <v>5</v>
      </c>
      <c r="H21"/>
      <c r="I21" s="4">
        <f t="shared" si="5"/>
        <v>2</v>
      </c>
      <c r="J21" s="56"/>
      <c r="K21" s="56">
        <v>4</v>
      </c>
      <c r="L21" s="56"/>
      <c r="M21" s="56"/>
      <c r="N21" s="56"/>
      <c r="O21" s="55"/>
      <c r="P21" s="56"/>
      <c r="Q21" s="59"/>
      <c r="R21" s="59"/>
      <c r="S21" s="56">
        <v>5</v>
      </c>
      <c r="T21" s="56">
        <v>2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17"/>
      <c r="BP21" s="17"/>
      <c r="BQ21" s="17"/>
      <c r="BR21" s="17"/>
      <c r="BW21">
        <f t="shared" si="6"/>
        <v>5</v>
      </c>
      <c r="BX21">
        <f t="shared" ref="BX21:CK21" si="27">IF(ISERROR(LARGE($J21:$BR21,BX$1)),"",LARGE($J21:$BR21,BX$1))</f>
        <v>4</v>
      </c>
      <c r="BY21">
        <f t="shared" si="27"/>
        <v>2</v>
      </c>
      <c r="BZ21" t="str">
        <f t="shared" si="27"/>
        <v/>
      </c>
      <c r="CA21" t="str">
        <f t="shared" si="27"/>
        <v/>
      </c>
      <c r="CB21" t="str">
        <f t="shared" si="27"/>
        <v/>
      </c>
      <c r="CC21" t="str">
        <f t="shared" si="27"/>
        <v/>
      </c>
      <c r="CD21" t="str">
        <f t="shared" si="27"/>
        <v/>
      </c>
      <c r="CE21" t="str">
        <f t="shared" si="27"/>
        <v/>
      </c>
      <c r="CF21" t="str">
        <f t="shared" si="27"/>
        <v/>
      </c>
      <c r="CG21" t="str">
        <f t="shared" si="27"/>
        <v/>
      </c>
      <c r="CH21" t="str">
        <f t="shared" si="27"/>
        <v/>
      </c>
      <c r="CI21" t="str">
        <f t="shared" si="27"/>
        <v/>
      </c>
      <c r="CJ21" t="str">
        <f t="shared" si="27"/>
        <v/>
      </c>
      <c r="CK21" t="str">
        <f t="shared" si="27"/>
        <v/>
      </c>
      <c r="CL21" s="23">
        <f t="shared" si="15"/>
        <v>0</v>
      </c>
    </row>
    <row r="22" spans="1:90" x14ac:dyDescent="0.25">
      <c r="B22" s="44">
        <v>20</v>
      </c>
      <c r="C22" s="45" t="str">
        <f t="shared" si="0"/>
        <v>Marly Paridaans</v>
      </c>
      <c r="D22" s="46">
        <f t="shared" si="1"/>
        <v>0</v>
      </c>
      <c r="E22" s="47">
        <f t="shared" si="2"/>
        <v>0</v>
      </c>
      <c r="F22" s="48">
        <f t="shared" si="3"/>
        <v>0</v>
      </c>
      <c r="G22" s="4">
        <f t="shared" si="4"/>
        <v>0</v>
      </c>
      <c r="H22"/>
      <c r="I22" s="4">
        <f t="shared" si="5"/>
        <v>0</v>
      </c>
      <c r="J22" s="57"/>
      <c r="K22" s="58"/>
      <c r="L22" s="58"/>
      <c r="M22" s="58"/>
      <c r="N22" s="58"/>
      <c r="O22" s="58"/>
      <c r="P22" s="58"/>
      <c r="Q22" s="60"/>
      <c r="R22" s="60"/>
      <c r="S22" s="58"/>
      <c r="T22" s="57"/>
      <c r="U22" s="58"/>
      <c r="V22" s="58"/>
      <c r="W22" s="58"/>
      <c r="X22" s="57"/>
      <c r="Y22" s="58"/>
      <c r="Z22" s="58"/>
      <c r="AA22" s="58"/>
      <c r="AB22" s="54"/>
      <c r="AC22" s="58"/>
      <c r="AD22" s="58"/>
      <c r="AE22" s="58"/>
      <c r="AF22" s="58"/>
      <c r="AG22" s="58"/>
      <c r="AH22" s="58"/>
      <c r="AI22" s="58"/>
      <c r="AJ22" s="58"/>
      <c r="AK22" s="54"/>
      <c r="AL22" s="57"/>
      <c r="AM22" s="57"/>
      <c r="AN22" s="58"/>
      <c r="AO22" s="57"/>
      <c r="AP22" s="58"/>
      <c r="AQ22" s="58"/>
      <c r="AR22" s="54"/>
      <c r="AS22" s="58"/>
      <c r="AT22" s="58"/>
      <c r="AU22" s="58"/>
      <c r="AV22" s="58"/>
      <c r="AW22" s="58"/>
      <c r="AX22" s="58"/>
      <c r="AY22" s="58"/>
      <c r="AZ22" s="58"/>
      <c r="BA22" s="57"/>
      <c r="BB22" s="58"/>
      <c r="BC22" s="57"/>
      <c r="BD22" s="58"/>
      <c r="BE22" s="58"/>
      <c r="BF22" s="58"/>
      <c r="BG22" s="58"/>
      <c r="BH22" s="57"/>
      <c r="BI22" s="58"/>
      <c r="BJ22" s="57"/>
      <c r="BK22" s="58"/>
      <c r="BL22" s="58"/>
      <c r="BM22" s="57"/>
      <c r="BN22" s="58"/>
      <c r="BO22" s="28"/>
      <c r="BP22" s="29"/>
      <c r="BQ22" s="29"/>
      <c r="BR22" s="29"/>
      <c r="BW22" t="str">
        <f t="shared" si="6"/>
        <v/>
      </c>
      <c r="BX22" t="str">
        <f t="shared" ref="BX22:CK22" si="28">IF(ISERROR(LARGE($J22:$BR22,BX$1)),"",LARGE($J22:$BR22,BX$1))</f>
        <v/>
      </c>
      <c r="BY22" t="str">
        <f t="shared" si="28"/>
        <v/>
      </c>
      <c r="BZ22" t="str">
        <f t="shared" si="28"/>
        <v/>
      </c>
      <c r="CA22" t="str">
        <f t="shared" si="28"/>
        <v/>
      </c>
      <c r="CB22" t="str">
        <f t="shared" si="28"/>
        <v/>
      </c>
      <c r="CC22" t="str">
        <f t="shared" si="28"/>
        <v/>
      </c>
      <c r="CD22" t="str">
        <f t="shared" si="28"/>
        <v/>
      </c>
      <c r="CE22" t="str">
        <f t="shared" si="28"/>
        <v/>
      </c>
      <c r="CF22" t="str">
        <f t="shared" si="28"/>
        <v/>
      </c>
      <c r="CG22" t="str">
        <f t="shared" si="28"/>
        <v/>
      </c>
      <c r="CH22" t="str">
        <f t="shared" si="28"/>
        <v/>
      </c>
      <c r="CI22" t="str">
        <f t="shared" si="28"/>
        <v/>
      </c>
      <c r="CJ22" t="str">
        <f t="shared" si="28"/>
        <v/>
      </c>
      <c r="CK22" t="str">
        <f t="shared" si="28"/>
        <v/>
      </c>
      <c r="CL22" s="23">
        <f t="shared" si="15"/>
        <v>0</v>
      </c>
    </row>
    <row r="23" spans="1:90" x14ac:dyDescent="0.25">
      <c r="B23" s="39">
        <v>21</v>
      </c>
      <c r="C23" s="40" t="str">
        <f t="shared" si="0"/>
        <v>Cees Jansen</v>
      </c>
      <c r="D23" s="41">
        <f t="shared" si="1"/>
        <v>0</v>
      </c>
      <c r="E23" s="42">
        <f t="shared" si="2"/>
        <v>0</v>
      </c>
      <c r="F23" s="43">
        <f t="shared" si="3"/>
        <v>0</v>
      </c>
      <c r="G23" s="4">
        <f t="shared" si="4"/>
        <v>0</v>
      </c>
      <c r="H23"/>
      <c r="I23" s="4">
        <f t="shared" si="5"/>
        <v>0</v>
      </c>
      <c r="J23" s="56"/>
      <c r="K23" s="56"/>
      <c r="L23" s="56"/>
      <c r="M23" s="56"/>
      <c r="N23" s="56"/>
      <c r="O23" s="55"/>
      <c r="P23" s="56"/>
      <c r="Q23" s="59"/>
      <c r="R23" s="59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17"/>
      <c r="BP23" s="17"/>
      <c r="BQ23" s="17"/>
      <c r="BR23" s="17"/>
      <c r="BW23" t="str">
        <f t="shared" si="6"/>
        <v/>
      </c>
      <c r="BX23" t="str">
        <f t="shared" ref="BX23:CK23" si="29">IF(ISERROR(LARGE($J23:$BR23,BX$1)),"",LARGE($J23:$BR23,BX$1))</f>
        <v/>
      </c>
      <c r="BY23" t="str">
        <f t="shared" si="29"/>
        <v/>
      </c>
      <c r="BZ23" t="str">
        <f t="shared" si="29"/>
        <v/>
      </c>
      <c r="CA23" t="str">
        <f t="shared" si="29"/>
        <v/>
      </c>
      <c r="CB23" t="str">
        <f t="shared" si="29"/>
        <v/>
      </c>
      <c r="CC23" t="str">
        <f t="shared" si="29"/>
        <v/>
      </c>
      <c r="CD23" t="str">
        <f t="shared" si="29"/>
        <v/>
      </c>
      <c r="CE23" t="str">
        <f t="shared" si="29"/>
        <v/>
      </c>
      <c r="CF23" t="str">
        <f t="shared" si="29"/>
        <v/>
      </c>
      <c r="CG23" t="str">
        <f t="shared" si="29"/>
        <v/>
      </c>
      <c r="CH23" t="str">
        <f t="shared" si="29"/>
        <v/>
      </c>
      <c r="CI23" t="str">
        <f t="shared" si="29"/>
        <v/>
      </c>
      <c r="CJ23" t="str">
        <f t="shared" si="29"/>
        <v/>
      </c>
      <c r="CK23" t="str">
        <f t="shared" si="29"/>
        <v/>
      </c>
      <c r="CL23" s="23">
        <f t="shared" si="15"/>
        <v>0</v>
      </c>
    </row>
    <row r="24" spans="1:90" x14ac:dyDescent="0.25">
      <c r="B24" s="44">
        <v>22</v>
      </c>
      <c r="C24" s="45" t="str">
        <f t="shared" si="0"/>
        <v>Sjaan Paridaans</v>
      </c>
      <c r="D24" s="46">
        <f t="shared" si="1"/>
        <v>0</v>
      </c>
      <c r="E24" s="47">
        <f t="shared" si="2"/>
        <v>0</v>
      </c>
      <c r="F24" s="48">
        <f t="shared" si="3"/>
        <v>0</v>
      </c>
      <c r="G24" s="4">
        <f t="shared" si="4"/>
        <v>0</v>
      </c>
      <c r="H24"/>
      <c r="I24" s="4">
        <f t="shared" si="5"/>
        <v>0</v>
      </c>
      <c r="J24" s="57"/>
      <c r="K24" s="58"/>
      <c r="L24" s="58"/>
      <c r="M24" s="58"/>
      <c r="N24" s="58"/>
      <c r="O24" s="58"/>
      <c r="P24" s="58"/>
      <c r="Q24" s="60"/>
      <c r="R24" s="60"/>
      <c r="S24" s="58"/>
      <c r="T24" s="54"/>
      <c r="U24" s="58"/>
      <c r="V24" s="58"/>
      <c r="W24" s="58"/>
      <c r="X24" s="57"/>
      <c r="Y24" s="58"/>
      <c r="Z24" s="58"/>
      <c r="AA24" s="58"/>
      <c r="AB24" s="54"/>
      <c r="AC24" s="58"/>
      <c r="AD24" s="58"/>
      <c r="AE24" s="58"/>
      <c r="AF24" s="58"/>
      <c r="AG24" s="58"/>
      <c r="AH24" s="58"/>
      <c r="AI24" s="58"/>
      <c r="AJ24" s="58"/>
      <c r="AK24" s="57"/>
      <c r="AL24" s="54"/>
      <c r="AM24" s="54"/>
      <c r="AN24" s="58"/>
      <c r="AO24" s="57"/>
      <c r="AP24" s="58"/>
      <c r="AQ24" s="58"/>
      <c r="AR24" s="57"/>
      <c r="AS24" s="58"/>
      <c r="AT24" s="58"/>
      <c r="AU24" s="58"/>
      <c r="AV24" s="58"/>
      <c r="AW24" s="58"/>
      <c r="AX24" s="58"/>
      <c r="AY24" s="58"/>
      <c r="AZ24" s="58"/>
      <c r="BA24" s="57"/>
      <c r="BB24" s="58"/>
      <c r="BC24" s="57"/>
      <c r="BD24" s="58"/>
      <c r="BE24" s="58"/>
      <c r="BF24" s="58"/>
      <c r="BG24" s="58"/>
      <c r="BH24" s="54"/>
      <c r="BI24" s="58"/>
      <c r="BJ24" s="57"/>
      <c r="BK24" s="58"/>
      <c r="BL24" s="58"/>
      <c r="BM24" s="57"/>
      <c r="BN24" s="58"/>
      <c r="BO24" s="28"/>
      <c r="BP24" s="29"/>
      <c r="BQ24" s="29"/>
      <c r="BR24" s="29"/>
      <c r="BW24" t="str">
        <f t="shared" si="6"/>
        <v/>
      </c>
      <c r="BX24" t="str">
        <f t="shared" ref="BX24:CK24" si="30">IF(ISERROR(LARGE($J24:$BR24,BX$1)),"",LARGE($J24:$BR24,BX$1))</f>
        <v/>
      </c>
      <c r="BY24" t="str">
        <f t="shared" si="30"/>
        <v/>
      </c>
      <c r="BZ24" t="str">
        <f t="shared" si="30"/>
        <v/>
      </c>
      <c r="CA24" t="str">
        <f t="shared" si="30"/>
        <v/>
      </c>
      <c r="CB24" t="str">
        <f t="shared" si="30"/>
        <v/>
      </c>
      <c r="CC24" t="str">
        <f t="shared" si="30"/>
        <v/>
      </c>
      <c r="CD24" t="str">
        <f t="shared" si="30"/>
        <v/>
      </c>
      <c r="CE24" t="str">
        <f t="shared" si="30"/>
        <v/>
      </c>
      <c r="CF24" t="str">
        <f t="shared" si="30"/>
        <v/>
      </c>
      <c r="CG24" t="str">
        <f t="shared" si="30"/>
        <v/>
      </c>
      <c r="CH24" t="str">
        <f t="shared" si="30"/>
        <v/>
      </c>
      <c r="CI24" t="str">
        <f t="shared" si="30"/>
        <v/>
      </c>
      <c r="CJ24" t="str">
        <f t="shared" si="30"/>
        <v/>
      </c>
      <c r="CK24" t="str">
        <f t="shared" si="30"/>
        <v/>
      </c>
      <c r="CL24" s="23">
        <f t="shared" si="15"/>
        <v>0</v>
      </c>
    </row>
    <row r="25" spans="1:90" x14ac:dyDescent="0.25">
      <c r="A25" s="20"/>
      <c r="B25" s="39">
        <v>23</v>
      </c>
      <c r="C25" s="40" t="str">
        <f t="shared" si="0"/>
        <v>Martien van Woerkum</v>
      </c>
      <c r="D25" s="41">
        <f t="shared" si="1"/>
        <v>43</v>
      </c>
      <c r="E25" s="42">
        <f t="shared" si="2"/>
        <v>6</v>
      </c>
      <c r="F25" s="43">
        <f t="shared" si="3"/>
        <v>7.17</v>
      </c>
      <c r="G25" s="4">
        <f t="shared" si="4"/>
        <v>12</v>
      </c>
      <c r="H25"/>
      <c r="I25" s="4">
        <f t="shared" si="5"/>
        <v>3</v>
      </c>
      <c r="J25" s="56"/>
      <c r="K25" s="56"/>
      <c r="L25" s="56">
        <v>3</v>
      </c>
      <c r="M25" s="56"/>
      <c r="N25" s="56"/>
      <c r="O25" s="55"/>
      <c r="P25" s="56"/>
      <c r="Q25" s="56"/>
      <c r="R25" s="56"/>
      <c r="S25" s="56">
        <v>9</v>
      </c>
      <c r="T25" s="56">
        <v>8</v>
      </c>
      <c r="U25" s="56"/>
      <c r="V25" s="56">
        <v>5</v>
      </c>
      <c r="W25" s="56"/>
      <c r="X25" s="56">
        <v>12</v>
      </c>
      <c r="Y25" s="56">
        <v>6</v>
      </c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17"/>
      <c r="BP25" s="17"/>
      <c r="BQ25" s="17"/>
      <c r="BR25" s="17"/>
      <c r="BW25">
        <f t="shared" si="6"/>
        <v>12</v>
      </c>
      <c r="BX25">
        <f t="shared" ref="BX25:CK25" si="31">IF(ISERROR(LARGE($J25:$BR25,BX$1)),"",LARGE($J25:$BR25,BX$1))</f>
        <v>9</v>
      </c>
      <c r="BY25">
        <f t="shared" si="31"/>
        <v>8</v>
      </c>
      <c r="BZ25">
        <f t="shared" si="31"/>
        <v>6</v>
      </c>
      <c r="CA25">
        <f t="shared" si="31"/>
        <v>5</v>
      </c>
      <c r="CB25">
        <f t="shared" si="31"/>
        <v>3</v>
      </c>
      <c r="CC25" t="str">
        <f t="shared" si="31"/>
        <v/>
      </c>
      <c r="CD25" t="str">
        <f t="shared" si="31"/>
        <v/>
      </c>
      <c r="CE25" t="str">
        <f t="shared" si="31"/>
        <v/>
      </c>
      <c r="CF25" t="str">
        <f t="shared" si="31"/>
        <v/>
      </c>
      <c r="CG25" t="str">
        <f t="shared" si="31"/>
        <v/>
      </c>
      <c r="CH25" t="str">
        <f t="shared" si="31"/>
        <v/>
      </c>
      <c r="CI25" t="str">
        <f t="shared" si="31"/>
        <v/>
      </c>
      <c r="CJ25" t="str">
        <f t="shared" si="31"/>
        <v/>
      </c>
      <c r="CK25" t="str">
        <f t="shared" si="31"/>
        <v/>
      </c>
      <c r="CL25" s="23">
        <f t="shared" si="15"/>
        <v>0</v>
      </c>
    </row>
    <row r="26" spans="1:90" x14ac:dyDescent="0.25">
      <c r="B26" s="44">
        <v>24</v>
      </c>
      <c r="C26" s="45" t="str">
        <f t="shared" si="0"/>
        <v>Jos Wouters</v>
      </c>
      <c r="D26" s="46">
        <f t="shared" si="1"/>
        <v>103</v>
      </c>
      <c r="E26" s="47">
        <f t="shared" si="2"/>
        <v>14</v>
      </c>
      <c r="F26" s="48">
        <f t="shared" si="3"/>
        <v>7.36</v>
      </c>
      <c r="G26" s="4">
        <f t="shared" si="4"/>
        <v>12</v>
      </c>
      <c r="H26"/>
      <c r="I26" s="4">
        <f t="shared" si="5"/>
        <v>4</v>
      </c>
      <c r="J26" s="57">
        <v>11</v>
      </c>
      <c r="K26" s="58">
        <v>4</v>
      </c>
      <c r="L26" s="58"/>
      <c r="M26" s="58">
        <v>7</v>
      </c>
      <c r="N26" s="58">
        <v>10</v>
      </c>
      <c r="O26" s="58">
        <v>8</v>
      </c>
      <c r="P26" s="58">
        <v>12</v>
      </c>
      <c r="Q26" s="58">
        <v>5</v>
      </c>
      <c r="R26" s="58">
        <v>7</v>
      </c>
      <c r="S26" s="58"/>
      <c r="T26" s="57">
        <v>8</v>
      </c>
      <c r="U26" s="58">
        <v>8</v>
      </c>
      <c r="V26" s="58">
        <v>6</v>
      </c>
      <c r="W26" s="58">
        <v>4</v>
      </c>
      <c r="X26" s="54"/>
      <c r="Y26" s="58">
        <v>6</v>
      </c>
      <c r="Z26" s="58">
        <v>7</v>
      </c>
      <c r="AA26" s="58"/>
      <c r="AB26" s="54"/>
      <c r="AC26" s="58"/>
      <c r="AD26" s="58"/>
      <c r="AE26" s="58"/>
      <c r="AF26" s="58"/>
      <c r="AG26" s="58"/>
      <c r="AH26" s="58"/>
      <c r="AI26" s="58"/>
      <c r="AJ26" s="58"/>
      <c r="AK26" s="57"/>
      <c r="AL26" s="57"/>
      <c r="AM26" s="57"/>
      <c r="AN26" s="58"/>
      <c r="AO26" s="57"/>
      <c r="AP26" s="58"/>
      <c r="AQ26" s="58"/>
      <c r="AR26" s="57"/>
      <c r="AS26" s="58"/>
      <c r="AT26" s="58"/>
      <c r="AU26" s="58"/>
      <c r="AV26" s="58"/>
      <c r="AW26" s="58"/>
      <c r="AX26" s="58"/>
      <c r="AY26" s="58"/>
      <c r="AZ26" s="58"/>
      <c r="BA26" s="54"/>
      <c r="BB26" s="58"/>
      <c r="BC26" s="54"/>
      <c r="BD26" s="58"/>
      <c r="BE26" s="58"/>
      <c r="BF26" s="58"/>
      <c r="BG26" s="58"/>
      <c r="BH26" s="54"/>
      <c r="BI26" s="58"/>
      <c r="BJ26" s="57"/>
      <c r="BK26" s="58"/>
      <c r="BL26" s="58"/>
      <c r="BM26" s="57"/>
      <c r="BN26" s="58"/>
      <c r="BO26" s="28"/>
      <c r="BP26" s="29"/>
      <c r="BQ26" s="29"/>
      <c r="BR26" s="29"/>
      <c r="BW26">
        <f t="shared" si="6"/>
        <v>12</v>
      </c>
      <c r="BX26">
        <f t="shared" ref="BX26:CK26" si="32">IF(ISERROR(LARGE($J26:$BR26,BX$1)),"",LARGE($J26:$BR26,BX$1))</f>
        <v>11</v>
      </c>
      <c r="BY26">
        <f t="shared" si="32"/>
        <v>10</v>
      </c>
      <c r="BZ26">
        <f t="shared" si="32"/>
        <v>8</v>
      </c>
      <c r="CA26">
        <f t="shared" si="32"/>
        <v>8</v>
      </c>
      <c r="CB26">
        <f t="shared" si="32"/>
        <v>8</v>
      </c>
      <c r="CC26">
        <f t="shared" si="32"/>
        <v>7</v>
      </c>
      <c r="CD26">
        <f t="shared" si="32"/>
        <v>7</v>
      </c>
      <c r="CE26">
        <f t="shared" si="32"/>
        <v>7</v>
      </c>
      <c r="CF26">
        <f t="shared" si="32"/>
        <v>6</v>
      </c>
      <c r="CG26">
        <f t="shared" si="32"/>
        <v>6</v>
      </c>
      <c r="CH26">
        <f t="shared" si="32"/>
        <v>5</v>
      </c>
      <c r="CI26">
        <f t="shared" si="32"/>
        <v>4</v>
      </c>
      <c r="CJ26">
        <f t="shared" si="32"/>
        <v>4</v>
      </c>
      <c r="CK26" t="str">
        <f t="shared" si="32"/>
        <v/>
      </c>
      <c r="CL26" s="23">
        <f t="shared" si="15"/>
        <v>0</v>
      </c>
    </row>
    <row r="27" spans="1:90" x14ac:dyDescent="0.25">
      <c r="B27" s="39">
        <v>25</v>
      </c>
      <c r="C27" s="40" t="str">
        <f t="shared" si="0"/>
        <v>Tuur van Gestel</v>
      </c>
      <c r="D27" s="41">
        <f t="shared" si="1"/>
        <v>0</v>
      </c>
      <c r="E27" s="42">
        <f t="shared" si="2"/>
        <v>0</v>
      </c>
      <c r="F27" s="43">
        <f t="shared" si="3"/>
        <v>0</v>
      </c>
      <c r="G27" s="4">
        <f t="shared" si="4"/>
        <v>0</v>
      </c>
      <c r="H27"/>
      <c r="I27" s="4">
        <f t="shared" si="5"/>
        <v>0</v>
      </c>
      <c r="J27" s="56"/>
      <c r="K27" s="56"/>
      <c r="L27" s="56"/>
      <c r="M27" s="56"/>
      <c r="N27" s="56"/>
      <c r="O27" s="55"/>
      <c r="P27" s="56"/>
      <c r="Q27" s="56"/>
      <c r="R27" s="56"/>
      <c r="S27" s="56"/>
      <c r="T27" s="56"/>
      <c r="U27" s="56"/>
      <c r="V27" s="56"/>
      <c r="W27" s="59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17"/>
      <c r="BP27" s="17"/>
      <c r="BQ27" s="17"/>
      <c r="BR27" s="17"/>
      <c r="BW27" t="str">
        <f t="shared" si="6"/>
        <v/>
      </c>
      <c r="BX27" t="str">
        <f t="shared" ref="BX27:CK27" si="33">IF(ISERROR(LARGE($J27:$BR27,BX$1)),"",LARGE($J27:$BR27,BX$1))</f>
        <v/>
      </c>
      <c r="BY27" t="str">
        <f t="shared" si="33"/>
        <v/>
      </c>
      <c r="BZ27" t="str">
        <f t="shared" si="33"/>
        <v/>
      </c>
      <c r="CA27" t="str">
        <f t="shared" si="33"/>
        <v/>
      </c>
      <c r="CB27" t="str">
        <f t="shared" si="33"/>
        <v/>
      </c>
      <c r="CC27" t="str">
        <f t="shared" si="33"/>
        <v/>
      </c>
      <c r="CD27" t="str">
        <f t="shared" si="33"/>
        <v/>
      </c>
      <c r="CE27" t="str">
        <f t="shared" si="33"/>
        <v/>
      </c>
      <c r="CF27" t="str">
        <f t="shared" si="33"/>
        <v/>
      </c>
      <c r="CG27" t="str">
        <f t="shared" si="33"/>
        <v/>
      </c>
      <c r="CH27" t="str">
        <f t="shared" si="33"/>
        <v/>
      </c>
      <c r="CI27" t="str">
        <f t="shared" si="33"/>
        <v/>
      </c>
      <c r="CJ27" t="str">
        <f t="shared" si="33"/>
        <v/>
      </c>
      <c r="CK27" t="str">
        <f t="shared" si="33"/>
        <v/>
      </c>
      <c r="CL27" s="23">
        <f t="shared" si="15"/>
        <v>0</v>
      </c>
    </row>
    <row r="28" spans="1:90" x14ac:dyDescent="0.25">
      <c r="B28" s="44">
        <v>26</v>
      </c>
      <c r="C28" s="45">
        <f t="shared" si="0"/>
        <v>0</v>
      </c>
      <c r="D28" s="46">
        <f t="shared" si="1"/>
        <v>0</v>
      </c>
      <c r="E28" s="47">
        <f t="shared" si="2"/>
        <v>0</v>
      </c>
      <c r="F28" s="48">
        <f t="shared" si="3"/>
        <v>0</v>
      </c>
      <c r="J28" s="57"/>
      <c r="K28" s="58"/>
      <c r="L28" s="58"/>
      <c r="M28" s="58"/>
      <c r="N28" s="58"/>
      <c r="O28" s="58"/>
      <c r="P28" s="58"/>
      <c r="Q28" s="58"/>
      <c r="R28" s="58"/>
      <c r="S28" s="58"/>
      <c r="T28" s="57"/>
      <c r="U28" s="58"/>
      <c r="V28" s="58"/>
      <c r="W28" s="60"/>
      <c r="X28" s="57"/>
      <c r="Y28" s="58"/>
      <c r="Z28" s="58"/>
      <c r="AA28" s="58"/>
      <c r="AB28" s="61"/>
      <c r="AC28" s="58"/>
      <c r="AD28" s="58"/>
      <c r="AE28" s="58"/>
      <c r="AF28" s="58"/>
      <c r="AG28" s="58"/>
      <c r="AH28" s="58"/>
      <c r="AI28" s="58"/>
      <c r="AJ28" s="58"/>
      <c r="AK28" s="57"/>
      <c r="AL28" s="57"/>
      <c r="AM28" s="57"/>
      <c r="AN28" s="58"/>
      <c r="AO28" s="57"/>
      <c r="AP28" s="58"/>
      <c r="AQ28" s="58"/>
      <c r="AR28" s="57"/>
      <c r="AS28" s="58"/>
      <c r="AT28" s="58"/>
      <c r="AU28" s="58"/>
      <c r="AV28" s="58"/>
      <c r="AW28" s="58"/>
      <c r="AX28" s="58"/>
      <c r="AY28" s="58"/>
      <c r="AZ28" s="58"/>
      <c r="BA28" s="57"/>
      <c r="BB28" s="58"/>
      <c r="BC28" s="57"/>
      <c r="BD28" s="58"/>
      <c r="BE28" s="58"/>
      <c r="BF28" s="58"/>
      <c r="BG28" s="58"/>
      <c r="BH28" s="57"/>
      <c r="BI28" s="58"/>
      <c r="BJ28" s="57"/>
      <c r="BK28" s="58"/>
      <c r="BL28" s="58"/>
      <c r="BM28" s="57"/>
      <c r="BN28" s="58"/>
      <c r="BO28" s="28"/>
      <c r="BP28" s="29"/>
      <c r="BQ28" s="29"/>
      <c r="BR28" s="29"/>
      <c r="BW28" t="str">
        <f t="shared" ref="BW28:CK42" si="34">IF(ISERROR(LARGE($J28:$BR28,BW$1)),"",LARGE($J28:$BR28,BW$1))</f>
        <v/>
      </c>
      <c r="BX28" t="str">
        <f t="shared" si="34"/>
        <v/>
      </c>
      <c r="BY28" t="str">
        <f t="shared" si="34"/>
        <v/>
      </c>
      <c r="BZ28" t="str">
        <f t="shared" si="34"/>
        <v/>
      </c>
      <c r="CA28" t="str">
        <f t="shared" si="34"/>
        <v/>
      </c>
      <c r="CB28" t="str">
        <f t="shared" si="34"/>
        <v/>
      </c>
      <c r="CC28" t="str">
        <f t="shared" si="34"/>
        <v/>
      </c>
      <c r="CD28" t="str">
        <f t="shared" si="34"/>
        <v/>
      </c>
      <c r="CE28" t="str">
        <f t="shared" si="34"/>
        <v/>
      </c>
      <c r="CF28" t="str">
        <f t="shared" si="34"/>
        <v/>
      </c>
      <c r="CG28" t="str">
        <f t="shared" si="34"/>
        <v/>
      </c>
      <c r="CH28" t="str">
        <f t="shared" si="34"/>
        <v/>
      </c>
      <c r="CI28" t="str">
        <f t="shared" si="34"/>
        <v/>
      </c>
      <c r="CJ28" t="str">
        <f t="shared" si="34"/>
        <v/>
      </c>
      <c r="CK28" t="str">
        <f t="shared" si="34"/>
        <v/>
      </c>
      <c r="CL28" s="23">
        <f t="shared" si="15"/>
        <v>0</v>
      </c>
    </row>
    <row r="29" spans="1:90" x14ac:dyDescent="0.25">
      <c r="B29" s="39">
        <v>27</v>
      </c>
      <c r="C29" s="40">
        <f t="shared" si="0"/>
        <v>0</v>
      </c>
      <c r="D29" s="41">
        <f t="shared" si="1"/>
        <v>0</v>
      </c>
      <c r="E29" s="42">
        <f t="shared" si="2"/>
        <v>0</v>
      </c>
      <c r="F29" s="43">
        <f t="shared" si="3"/>
        <v>0</v>
      </c>
      <c r="J29" s="56"/>
      <c r="K29" s="56"/>
      <c r="L29" s="56"/>
      <c r="M29" s="56"/>
      <c r="N29" s="56"/>
      <c r="O29" s="55"/>
      <c r="P29" s="56"/>
      <c r="Q29" s="56"/>
      <c r="R29" s="56"/>
      <c r="S29" s="56"/>
      <c r="T29" s="56"/>
      <c r="U29" s="56"/>
      <c r="V29" s="56"/>
      <c r="W29" s="59"/>
      <c r="X29" s="56"/>
      <c r="Y29" s="56"/>
      <c r="Z29" s="56"/>
      <c r="AA29" s="56"/>
      <c r="AB29" s="62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17"/>
      <c r="BP29" s="17"/>
      <c r="BQ29" s="17"/>
      <c r="BR29" s="17"/>
      <c r="BW29" t="str">
        <f t="shared" si="34"/>
        <v/>
      </c>
      <c r="BX29" t="str">
        <f t="shared" si="34"/>
        <v/>
      </c>
      <c r="BY29" t="str">
        <f t="shared" si="34"/>
        <v/>
      </c>
      <c r="BZ29" t="str">
        <f t="shared" si="34"/>
        <v/>
      </c>
      <c r="CA29" t="str">
        <f t="shared" si="34"/>
        <v/>
      </c>
      <c r="CB29" t="str">
        <f t="shared" si="34"/>
        <v/>
      </c>
      <c r="CC29" t="str">
        <f t="shared" si="34"/>
        <v/>
      </c>
      <c r="CD29" t="str">
        <f t="shared" si="34"/>
        <v/>
      </c>
      <c r="CE29" t="str">
        <f t="shared" si="34"/>
        <v/>
      </c>
      <c r="CF29" t="str">
        <f t="shared" si="34"/>
        <v/>
      </c>
      <c r="CG29" t="str">
        <f t="shared" si="34"/>
        <v/>
      </c>
      <c r="CH29" t="str">
        <f t="shared" si="34"/>
        <v/>
      </c>
      <c r="CI29" t="str">
        <f t="shared" si="34"/>
        <v/>
      </c>
      <c r="CJ29" t="str">
        <f t="shared" si="34"/>
        <v/>
      </c>
      <c r="CK29" t="str">
        <f t="shared" si="34"/>
        <v/>
      </c>
      <c r="CL29" s="23">
        <f t="shared" si="15"/>
        <v>0</v>
      </c>
    </row>
    <row r="30" spans="1:90" x14ac:dyDescent="0.25">
      <c r="B30" s="44">
        <v>28</v>
      </c>
      <c r="C30" s="45">
        <f t="shared" si="0"/>
        <v>0</v>
      </c>
      <c r="D30" s="46">
        <f t="shared" si="1"/>
        <v>0</v>
      </c>
      <c r="E30" s="47">
        <f t="shared" si="2"/>
        <v>0</v>
      </c>
      <c r="F30" s="48">
        <f t="shared" si="3"/>
        <v>0</v>
      </c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7"/>
      <c r="U30" s="58"/>
      <c r="V30" s="58"/>
      <c r="W30" s="60"/>
      <c r="X30" s="57"/>
      <c r="Y30" s="58"/>
      <c r="Z30" s="58"/>
      <c r="AA30" s="58"/>
      <c r="AB30" s="61"/>
      <c r="AC30" s="58"/>
      <c r="AD30" s="58"/>
      <c r="AE30" s="58"/>
      <c r="AF30" s="58"/>
      <c r="AG30" s="58"/>
      <c r="AH30" s="58"/>
      <c r="AI30" s="58"/>
      <c r="AJ30" s="58"/>
      <c r="AK30" s="57"/>
      <c r="AL30" s="57"/>
      <c r="AM30" s="57"/>
      <c r="AN30" s="58"/>
      <c r="AO30" s="57"/>
      <c r="AP30" s="58"/>
      <c r="AQ30" s="58"/>
      <c r="AR30" s="57"/>
      <c r="AS30" s="58"/>
      <c r="AT30" s="58"/>
      <c r="AU30" s="58"/>
      <c r="AV30" s="58"/>
      <c r="AW30" s="58"/>
      <c r="AX30" s="58"/>
      <c r="AY30" s="58"/>
      <c r="AZ30" s="58"/>
      <c r="BA30" s="57"/>
      <c r="BB30" s="58"/>
      <c r="BC30" s="57"/>
      <c r="BD30" s="58"/>
      <c r="BE30" s="58"/>
      <c r="BF30" s="58"/>
      <c r="BG30" s="58"/>
      <c r="BH30" s="57"/>
      <c r="BI30" s="58"/>
      <c r="BJ30" s="57"/>
      <c r="BK30" s="58"/>
      <c r="BL30" s="58"/>
      <c r="BM30" s="57"/>
      <c r="BN30" s="58"/>
      <c r="BO30" s="28"/>
      <c r="BP30" s="29"/>
      <c r="BQ30" s="29"/>
      <c r="BR30" s="29"/>
      <c r="BW30" t="str">
        <f t="shared" si="34"/>
        <v/>
      </c>
      <c r="BX30" t="str">
        <f t="shared" si="34"/>
        <v/>
      </c>
      <c r="BY30" t="str">
        <f t="shared" si="34"/>
        <v/>
      </c>
      <c r="BZ30" t="str">
        <f t="shared" si="34"/>
        <v/>
      </c>
      <c r="CA30" t="str">
        <f t="shared" si="34"/>
        <v/>
      </c>
      <c r="CB30" t="str">
        <f t="shared" si="34"/>
        <v/>
      </c>
      <c r="CC30" t="str">
        <f t="shared" si="34"/>
        <v/>
      </c>
      <c r="CD30" t="str">
        <f t="shared" si="34"/>
        <v/>
      </c>
      <c r="CE30" t="str">
        <f t="shared" si="34"/>
        <v/>
      </c>
      <c r="CF30" t="str">
        <f t="shared" si="34"/>
        <v/>
      </c>
      <c r="CG30" t="str">
        <f t="shared" si="34"/>
        <v/>
      </c>
      <c r="CH30" t="str">
        <f t="shared" si="34"/>
        <v/>
      </c>
      <c r="CI30" t="str">
        <f t="shared" si="34"/>
        <v/>
      </c>
      <c r="CJ30" t="str">
        <f t="shared" si="34"/>
        <v/>
      </c>
      <c r="CK30" t="str">
        <f t="shared" si="34"/>
        <v/>
      </c>
      <c r="CL30" s="23">
        <f t="shared" si="15"/>
        <v>0</v>
      </c>
    </row>
    <row r="31" spans="1:90" x14ac:dyDescent="0.25">
      <c r="B31" s="39">
        <v>29</v>
      </c>
      <c r="C31" s="40">
        <f t="shared" si="0"/>
        <v>0</v>
      </c>
      <c r="D31" s="41">
        <f t="shared" si="1"/>
        <v>0</v>
      </c>
      <c r="E31" s="42">
        <f t="shared" si="2"/>
        <v>0</v>
      </c>
      <c r="F31" s="43">
        <f t="shared" si="3"/>
        <v>0</v>
      </c>
      <c r="J31" s="56"/>
      <c r="K31" s="56"/>
      <c r="L31" s="56"/>
      <c r="M31" s="56"/>
      <c r="N31" s="56"/>
      <c r="O31" s="55"/>
      <c r="P31" s="56"/>
      <c r="Q31" s="56"/>
      <c r="R31" s="56"/>
      <c r="S31" s="56"/>
      <c r="T31" s="56"/>
      <c r="U31" s="56"/>
      <c r="V31" s="56"/>
      <c r="W31" s="59"/>
      <c r="X31" s="56"/>
      <c r="Y31" s="56"/>
      <c r="Z31" s="56"/>
      <c r="AA31" s="56"/>
      <c r="AB31" s="62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17"/>
      <c r="BP31" s="17"/>
      <c r="BQ31" s="17"/>
      <c r="BR31" s="17"/>
      <c r="BW31" t="str">
        <f t="shared" si="34"/>
        <v/>
      </c>
      <c r="BX31" t="str">
        <f t="shared" si="34"/>
        <v/>
      </c>
      <c r="BY31" t="str">
        <f t="shared" si="34"/>
        <v/>
      </c>
      <c r="BZ31" t="str">
        <f t="shared" si="34"/>
        <v/>
      </c>
      <c r="CA31" t="str">
        <f t="shared" si="34"/>
        <v/>
      </c>
      <c r="CB31" t="str">
        <f t="shared" si="34"/>
        <v/>
      </c>
      <c r="CC31" t="str">
        <f t="shared" si="34"/>
        <v/>
      </c>
      <c r="CD31" t="str">
        <f t="shared" si="34"/>
        <v/>
      </c>
      <c r="CE31" t="str">
        <f t="shared" si="34"/>
        <v/>
      </c>
      <c r="CF31" t="str">
        <f t="shared" si="34"/>
        <v/>
      </c>
      <c r="CG31" t="str">
        <f t="shared" si="34"/>
        <v/>
      </c>
      <c r="CH31" t="str">
        <f t="shared" si="34"/>
        <v/>
      </c>
      <c r="CI31" t="str">
        <f t="shared" si="34"/>
        <v/>
      </c>
      <c r="CJ31" t="str">
        <f t="shared" si="34"/>
        <v/>
      </c>
      <c r="CK31" t="str">
        <f t="shared" si="34"/>
        <v/>
      </c>
      <c r="CL31" s="23">
        <f t="shared" si="15"/>
        <v>0</v>
      </c>
    </row>
    <row r="32" spans="1:90" x14ac:dyDescent="0.25">
      <c r="B32" s="44">
        <v>30</v>
      </c>
      <c r="C32" s="45">
        <f t="shared" si="0"/>
        <v>0</v>
      </c>
      <c r="D32" s="46">
        <f t="shared" si="1"/>
        <v>0</v>
      </c>
      <c r="E32" s="47">
        <f t="shared" si="2"/>
        <v>0</v>
      </c>
      <c r="F32" s="48">
        <f>IF(D32=0,0,ROUND(D32/E32,2))</f>
        <v>0</v>
      </c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7"/>
      <c r="U32" s="58"/>
      <c r="V32" s="58"/>
      <c r="W32" s="60"/>
      <c r="X32" s="57"/>
      <c r="Y32" s="58"/>
      <c r="Z32" s="58"/>
      <c r="AA32" s="58"/>
      <c r="AB32" s="61"/>
      <c r="AC32" s="58"/>
      <c r="AD32" s="58"/>
      <c r="AE32" s="58"/>
      <c r="AF32" s="58"/>
      <c r="AG32" s="58"/>
      <c r="AH32" s="58"/>
      <c r="AI32" s="58"/>
      <c r="AJ32" s="58"/>
      <c r="AK32" s="57"/>
      <c r="AL32" s="57"/>
      <c r="AM32" s="57"/>
      <c r="AN32" s="58"/>
      <c r="AO32" s="57"/>
      <c r="AP32" s="58"/>
      <c r="AQ32" s="58"/>
      <c r="AR32" s="57"/>
      <c r="AS32" s="58"/>
      <c r="AT32" s="58"/>
      <c r="AU32" s="58"/>
      <c r="AV32" s="58"/>
      <c r="AW32" s="58"/>
      <c r="AX32" s="58"/>
      <c r="AY32" s="58"/>
      <c r="AZ32" s="58"/>
      <c r="BA32" s="57"/>
      <c r="BB32" s="58"/>
      <c r="BC32" s="54"/>
      <c r="BD32" s="58"/>
      <c r="BE32" s="58"/>
      <c r="BF32" s="58"/>
      <c r="BG32" s="58"/>
      <c r="BH32" s="57"/>
      <c r="BI32" s="58"/>
      <c r="BJ32" s="57"/>
      <c r="BK32" s="58"/>
      <c r="BL32" s="58"/>
      <c r="BM32" s="57"/>
      <c r="BN32" s="58"/>
      <c r="BO32" s="28"/>
      <c r="BP32" s="29"/>
      <c r="BQ32" s="29"/>
      <c r="BR32" s="29"/>
      <c r="BW32" t="str">
        <f t="shared" si="34"/>
        <v/>
      </c>
      <c r="BX32" t="str">
        <f t="shared" si="34"/>
        <v/>
      </c>
      <c r="BY32" t="str">
        <f t="shared" si="34"/>
        <v/>
      </c>
      <c r="BZ32" t="str">
        <f t="shared" si="34"/>
        <v/>
      </c>
      <c r="CA32" t="str">
        <f t="shared" si="34"/>
        <v/>
      </c>
      <c r="CB32" t="str">
        <f t="shared" si="34"/>
        <v/>
      </c>
      <c r="CC32" t="str">
        <f t="shared" si="34"/>
        <v/>
      </c>
      <c r="CD32" t="str">
        <f t="shared" si="34"/>
        <v/>
      </c>
      <c r="CE32" t="str">
        <f t="shared" si="34"/>
        <v/>
      </c>
      <c r="CF32" t="str">
        <f t="shared" si="34"/>
        <v/>
      </c>
      <c r="CG32" t="str">
        <f t="shared" si="34"/>
        <v/>
      </c>
      <c r="CH32" t="str">
        <f t="shared" si="34"/>
        <v/>
      </c>
      <c r="CI32" t="str">
        <f t="shared" si="34"/>
        <v/>
      </c>
      <c r="CJ32" t="str">
        <f t="shared" si="34"/>
        <v/>
      </c>
      <c r="CK32" t="str">
        <f t="shared" si="34"/>
        <v/>
      </c>
      <c r="CL32" s="23">
        <f>IF(COUNT(BW32:CK32)=15,SUM(BW32:CK32),0)</f>
        <v>0</v>
      </c>
    </row>
    <row r="33" spans="2:90" x14ac:dyDescent="0.25">
      <c r="B33" s="39">
        <v>31</v>
      </c>
      <c r="C33" s="40"/>
      <c r="D33" s="41"/>
      <c r="E33" s="42"/>
      <c r="F33" s="43"/>
      <c r="G33" s="4"/>
      <c r="H33"/>
      <c r="I33" s="4"/>
      <c r="J33" s="56"/>
      <c r="K33" s="56"/>
      <c r="L33" s="56"/>
      <c r="M33" s="56"/>
      <c r="N33" s="56"/>
      <c r="O33" s="5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62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17"/>
      <c r="BP33" s="17"/>
      <c r="BQ33" s="17"/>
      <c r="BR33" s="17"/>
      <c r="BW33" t="str">
        <f t="shared" si="34"/>
        <v/>
      </c>
      <c r="BX33" t="str">
        <f t="shared" si="34"/>
        <v/>
      </c>
      <c r="BY33" t="str">
        <f t="shared" si="34"/>
        <v/>
      </c>
      <c r="BZ33" t="str">
        <f t="shared" si="34"/>
        <v/>
      </c>
      <c r="CA33" t="str">
        <f t="shared" si="34"/>
        <v/>
      </c>
      <c r="CB33" t="str">
        <f t="shared" si="34"/>
        <v/>
      </c>
      <c r="CC33" t="str">
        <f t="shared" si="34"/>
        <v/>
      </c>
      <c r="CD33" t="str">
        <f t="shared" si="34"/>
        <v/>
      </c>
      <c r="CE33" t="str">
        <f t="shared" si="34"/>
        <v/>
      </c>
      <c r="CF33" t="str">
        <f t="shared" si="34"/>
        <v/>
      </c>
      <c r="CG33" t="str">
        <f t="shared" si="34"/>
        <v/>
      </c>
      <c r="CH33" t="str">
        <f t="shared" si="34"/>
        <v/>
      </c>
      <c r="CI33" t="str">
        <f t="shared" si="34"/>
        <v/>
      </c>
      <c r="CJ33" t="str">
        <f t="shared" si="34"/>
        <v/>
      </c>
      <c r="CK33" t="str">
        <f t="shared" si="34"/>
        <v/>
      </c>
      <c r="CL33" s="23">
        <f t="shared" ref="CL33:CL42" si="35">IF(COUNT(BW33:CK33)=15,SUM(BW33:CK33),0)</f>
        <v>0</v>
      </c>
    </row>
    <row r="34" spans="2:90" x14ac:dyDescent="0.25">
      <c r="B34" s="44">
        <v>32</v>
      </c>
      <c r="C34" s="45"/>
      <c r="D34" s="46"/>
      <c r="E34" s="47"/>
      <c r="F34" s="48"/>
      <c r="G34" s="4"/>
      <c r="H34"/>
      <c r="I34" s="4"/>
      <c r="J34" s="28"/>
      <c r="K34" s="29"/>
      <c r="L34" s="30"/>
      <c r="M34" s="31"/>
      <c r="N34" s="31"/>
      <c r="O34" s="30"/>
      <c r="P34" s="29"/>
      <c r="Q34" s="30"/>
      <c r="R34" s="32"/>
      <c r="S34" s="32"/>
      <c r="T34" s="28"/>
      <c r="U34" s="32"/>
      <c r="V34" s="29"/>
      <c r="W34" s="33"/>
      <c r="X34" s="34"/>
      <c r="Y34" s="33"/>
      <c r="Z34" s="32"/>
      <c r="AA34" s="32"/>
      <c r="AB34" s="34"/>
      <c r="AC34" s="31"/>
      <c r="AD34" s="32"/>
      <c r="AE34" s="32"/>
      <c r="AF34" s="32"/>
      <c r="AG34" s="31"/>
      <c r="AH34" s="32"/>
      <c r="AI34" s="31"/>
      <c r="AJ34" s="32"/>
      <c r="AK34" s="28"/>
      <c r="AL34" s="28"/>
      <c r="AM34" s="34"/>
      <c r="AN34" s="31"/>
      <c r="AO34" s="28"/>
      <c r="AP34" s="29"/>
      <c r="AQ34" s="32"/>
      <c r="AR34" s="28"/>
      <c r="AS34" s="32"/>
      <c r="AT34" s="32"/>
      <c r="AU34" s="29"/>
      <c r="AV34" s="32"/>
      <c r="AW34" s="29"/>
      <c r="AX34" s="32"/>
      <c r="AY34" s="29"/>
      <c r="AZ34" s="32"/>
      <c r="BA34" s="28"/>
      <c r="BB34" s="32"/>
      <c r="BC34" s="34"/>
      <c r="BD34" s="29"/>
      <c r="BE34" s="29"/>
      <c r="BF34" s="29"/>
      <c r="BG34" s="29"/>
      <c r="BH34" s="28"/>
      <c r="BI34" s="29"/>
      <c r="BJ34" s="28"/>
      <c r="BK34" s="29"/>
      <c r="BL34" s="29"/>
      <c r="BM34" s="28"/>
      <c r="BN34" s="29"/>
      <c r="BO34" s="28"/>
      <c r="BP34" s="29"/>
      <c r="BQ34" s="29"/>
      <c r="BR34" s="29"/>
      <c r="BW34" t="str">
        <f t="shared" si="34"/>
        <v/>
      </c>
      <c r="BX34" t="str">
        <f t="shared" si="34"/>
        <v/>
      </c>
      <c r="BY34" t="str">
        <f t="shared" si="34"/>
        <v/>
      </c>
      <c r="BZ34" t="str">
        <f t="shared" si="34"/>
        <v/>
      </c>
      <c r="CA34" t="str">
        <f t="shared" si="34"/>
        <v/>
      </c>
      <c r="CB34" t="str">
        <f t="shared" si="34"/>
        <v/>
      </c>
      <c r="CC34" t="str">
        <f t="shared" si="34"/>
        <v/>
      </c>
      <c r="CD34" t="str">
        <f t="shared" si="34"/>
        <v/>
      </c>
      <c r="CE34" t="str">
        <f t="shared" si="34"/>
        <v/>
      </c>
      <c r="CF34" t="str">
        <f t="shared" si="34"/>
        <v/>
      </c>
      <c r="CG34" t="str">
        <f t="shared" si="34"/>
        <v/>
      </c>
      <c r="CH34" t="str">
        <f t="shared" si="34"/>
        <v/>
      </c>
      <c r="CI34" t="str">
        <f t="shared" si="34"/>
        <v/>
      </c>
      <c r="CJ34" t="str">
        <f t="shared" si="34"/>
        <v/>
      </c>
      <c r="CK34" t="str">
        <f t="shared" si="34"/>
        <v/>
      </c>
      <c r="CL34" s="23">
        <f t="shared" si="35"/>
        <v>0</v>
      </c>
    </row>
    <row r="35" spans="2:90" x14ac:dyDescent="0.25">
      <c r="B35" s="39">
        <v>33</v>
      </c>
      <c r="C35" s="40"/>
      <c r="D35" s="41"/>
      <c r="E35" s="42"/>
      <c r="F35" s="43"/>
      <c r="G35" s="4"/>
      <c r="H35"/>
      <c r="I35" s="4"/>
      <c r="J35" s="21"/>
      <c r="K35" s="21"/>
      <c r="L35" s="21"/>
      <c r="M35" s="21"/>
      <c r="N35" s="17"/>
      <c r="O35" s="19"/>
      <c r="P35" s="17"/>
      <c r="Q35" s="17"/>
      <c r="R35" s="21"/>
      <c r="S35" s="22"/>
      <c r="T35" s="22"/>
      <c r="U35" s="17"/>
      <c r="V35" s="17"/>
      <c r="W35" s="22"/>
      <c r="X35" s="17"/>
      <c r="Y35" s="17"/>
      <c r="Z35" s="21"/>
      <c r="AA35" s="22"/>
      <c r="AB35" s="17"/>
      <c r="AC35" s="22"/>
      <c r="AD35" s="21"/>
      <c r="AE35" s="22"/>
      <c r="AF35" s="21"/>
      <c r="AG35" s="21"/>
      <c r="AH35" s="21"/>
      <c r="AI35" s="17"/>
      <c r="AJ35" s="21"/>
      <c r="AK35" s="22"/>
      <c r="AL35" s="17"/>
      <c r="AM35" s="21"/>
      <c r="AN35" s="17"/>
      <c r="AO35" s="21"/>
      <c r="AP35" s="17"/>
      <c r="AQ35" s="21"/>
      <c r="AR35" s="17"/>
      <c r="AS35" s="17"/>
      <c r="AT35" s="17"/>
      <c r="AU35" s="17"/>
      <c r="AV35" s="21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W35" t="str">
        <f t="shared" si="34"/>
        <v/>
      </c>
      <c r="BX35" t="str">
        <f t="shared" si="34"/>
        <v/>
      </c>
      <c r="BY35" t="str">
        <f t="shared" si="34"/>
        <v/>
      </c>
      <c r="BZ35" t="str">
        <f t="shared" si="34"/>
        <v/>
      </c>
      <c r="CA35" t="str">
        <f t="shared" si="34"/>
        <v/>
      </c>
      <c r="CB35" t="str">
        <f t="shared" si="34"/>
        <v/>
      </c>
      <c r="CC35" t="str">
        <f t="shared" si="34"/>
        <v/>
      </c>
      <c r="CD35" t="str">
        <f t="shared" si="34"/>
        <v/>
      </c>
      <c r="CE35" t="str">
        <f t="shared" si="34"/>
        <v/>
      </c>
      <c r="CF35" t="str">
        <f t="shared" si="34"/>
        <v/>
      </c>
      <c r="CG35" t="str">
        <f t="shared" si="34"/>
        <v/>
      </c>
      <c r="CH35" t="str">
        <f t="shared" si="34"/>
        <v/>
      </c>
      <c r="CI35" t="str">
        <f t="shared" si="34"/>
        <v/>
      </c>
      <c r="CJ35" t="str">
        <f t="shared" si="34"/>
        <v/>
      </c>
      <c r="CK35" t="str">
        <f t="shared" si="34"/>
        <v/>
      </c>
      <c r="CL35" s="23">
        <f t="shared" si="35"/>
        <v>0</v>
      </c>
    </row>
    <row r="36" spans="2:90" x14ac:dyDescent="0.25">
      <c r="B36" s="44">
        <v>34</v>
      </c>
      <c r="C36" s="45"/>
      <c r="D36" s="46"/>
      <c r="E36" s="47"/>
      <c r="F36" s="48"/>
      <c r="J36" s="28"/>
      <c r="K36" s="29"/>
      <c r="L36" s="30"/>
      <c r="M36" s="31"/>
      <c r="N36" s="31"/>
      <c r="O36" s="30"/>
      <c r="P36" s="29"/>
      <c r="Q36" s="30"/>
      <c r="R36" s="32"/>
      <c r="S36" s="32"/>
      <c r="T36" s="28"/>
      <c r="U36" s="32"/>
      <c r="V36" s="29"/>
      <c r="W36" s="33"/>
      <c r="X36" s="34"/>
      <c r="Y36" s="33"/>
      <c r="Z36" s="32"/>
      <c r="AA36" s="32"/>
      <c r="AB36" s="34"/>
      <c r="AC36" s="31"/>
      <c r="AD36" s="32"/>
      <c r="AE36" s="32"/>
      <c r="AF36" s="32"/>
      <c r="AG36" s="31"/>
      <c r="AH36" s="32"/>
      <c r="AI36" s="31"/>
      <c r="AJ36" s="32"/>
      <c r="AK36" s="28"/>
      <c r="AL36" s="28"/>
      <c r="AM36" s="34"/>
      <c r="AN36" s="31"/>
      <c r="AO36" s="28"/>
      <c r="AP36" s="29"/>
      <c r="AQ36" s="32"/>
      <c r="AR36" s="28"/>
      <c r="AS36" s="32"/>
      <c r="AT36" s="32"/>
      <c r="AU36" s="29"/>
      <c r="AV36" s="32"/>
      <c r="AW36" s="29"/>
      <c r="AX36" s="32"/>
      <c r="AY36" s="29"/>
      <c r="AZ36" s="32"/>
      <c r="BA36" s="28"/>
      <c r="BB36" s="32"/>
      <c r="BC36" s="34"/>
      <c r="BD36" s="29"/>
      <c r="BE36" s="29"/>
      <c r="BF36" s="29"/>
      <c r="BG36" s="29"/>
      <c r="BH36" s="28"/>
      <c r="BI36" s="29"/>
      <c r="BJ36" s="28"/>
      <c r="BK36" s="29"/>
      <c r="BL36" s="29"/>
      <c r="BM36" s="28"/>
      <c r="BN36" s="29"/>
      <c r="BO36" s="28"/>
      <c r="BP36" s="29"/>
      <c r="BQ36" s="29"/>
      <c r="BR36" s="29"/>
      <c r="BW36" t="str">
        <f t="shared" si="34"/>
        <v/>
      </c>
      <c r="BX36" t="str">
        <f t="shared" si="34"/>
        <v/>
      </c>
      <c r="BY36" t="str">
        <f t="shared" si="34"/>
        <v/>
      </c>
      <c r="BZ36" t="str">
        <f t="shared" si="34"/>
        <v/>
      </c>
      <c r="CA36" t="str">
        <f t="shared" si="34"/>
        <v/>
      </c>
      <c r="CB36" t="str">
        <f t="shared" si="34"/>
        <v/>
      </c>
      <c r="CC36" t="str">
        <f t="shared" si="34"/>
        <v/>
      </c>
      <c r="CD36" t="str">
        <f t="shared" si="34"/>
        <v/>
      </c>
      <c r="CE36" t="str">
        <f t="shared" si="34"/>
        <v/>
      </c>
      <c r="CF36" t="str">
        <f t="shared" si="34"/>
        <v/>
      </c>
      <c r="CG36" t="str">
        <f t="shared" si="34"/>
        <v/>
      </c>
      <c r="CH36" t="str">
        <f t="shared" si="34"/>
        <v/>
      </c>
      <c r="CI36" t="str">
        <f t="shared" si="34"/>
        <v/>
      </c>
      <c r="CJ36" t="str">
        <f t="shared" si="34"/>
        <v/>
      </c>
      <c r="CK36" t="str">
        <f t="shared" si="34"/>
        <v/>
      </c>
      <c r="CL36" s="23">
        <f t="shared" si="35"/>
        <v>0</v>
      </c>
    </row>
    <row r="37" spans="2:90" x14ac:dyDescent="0.25">
      <c r="B37" s="39">
        <v>35</v>
      </c>
      <c r="C37" s="40"/>
      <c r="D37" s="41"/>
      <c r="E37" s="42"/>
      <c r="F37" s="43"/>
      <c r="J37" s="21"/>
      <c r="K37" s="21"/>
      <c r="L37" s="21"/>
      <c r="M37" s="21"/>
      <c r="N37" s="17"/>
      <c r="O37" s="19"/>
      <c r="P37" s="17"/>
      <c r="Q37" s="17"/>
      <c r="R37" s="21"/>
      <c r="S37" s="22"/>
      <c r="T37" s="22"/>
      <c r="U37" s="17"/>
      <c r="V37" s="17"/>
      <c r="W37" s="22"/>
      <c r="X37" s="17"/>
      <c r="Y37" s="17"/>
      <c r="Z37" s="21"/>
      <c r="AA37" s="22"/>
      <c r="AB37" s="17"/>
      <c r="AC37" s="22"/>
      <c r="AD37" s="21"/>
      <c r="AE37" s="22"/>
      <c r="AF37" s="21"/>
      <c r="AG37" s="21"/>
      <c r="AH37" s="21"/>
      <c r="AI37" s="17"/>
      <c r="AJ37" s="21"/>
      <c r="AK37" s="22"/>
      <c r="AL37" s="17"/>
      <c r="AM37" s="21"/>
      <c r="AN37" s="17"/>
      <c r="AO37" s="21"/>
      <c r="AP37" s="17"/>
      <c r="AQ37" s="21"/>
      <c r="AR37" s="17"/>
      <c r="AS37" s="17"/>
      <c r="AT37" s="17"/>
      <c r="AU37" s="17"/>
      <c r="AV37" s="21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W37" t="str">
        <f t="shared" si="34"/>
        <v/>
      </c>
      <c r="BX37" t="str">
        <f t="shared" si="34"/>
        <v/>
      </c>
      <c r="BY37" t="str">
        <f t="shared" si="34"/>
        <v/>
      </c>
      <c r="BZ37" t="str">
        <f t="shared" si="34"/>
        <v/>
      </c>
      <c r="CA37" t="str">
        <f t="shared" si="34"/>
        <v/>
      </c>
      <c r="CB37" t="str">
        <f t="shared" si="34"/>
        <v/>
      </c>
      <c r="CC37" t="str">
        <f t="shared" si="34"/>
        <v/>
      </c>
      <c r="CD37" t="str">
        <f t="shared" si="34"/>
        <v/>
      </c>
      <c r="CE37" t="str">
        <f t="shared" si="34"/>
        <v/>
      </c>
      <c r="CF37" t="str">
        <f t="shared" si="34"/>
        <v/>
      </c>
      <c r="CG37" t="str">
        <f t="shared" si="34"/>
        <v/>
      </c>
      <c r="CH37" t="str">
        <f t="shared" si="34"/>
        <v/>
      </c>
      <c r="CI37" t="str">
        <f t="shared" si="34"/>
        <v/>
      </c>
      <c r="CJ37" t="str">
        <f t="shared" si="34"/>
        <v/>
      </c>
      <c r="CK37" t="str">
        <f t="shared" si="34"/>
        <v/>
      </c>
      <c r="CL37" s="23">
        <f t="shared" si="35"/>
        <v>0</v>
      </c>
    </row>
    <row r="38" spans="2:90" x14ac:dyDescent="0.25">
      <c r="B38" s="44">
        <v>36</v>
      </c>
      <c r="C38" s="45"/>
      <c r="D38" s="46"/>
      <c r="E38" s="47"/>
      <c r="F38" s="48"/>
      <c r="J38" s="28"/>
      <c r="K38" s="29"/>
      <c r="L38" s="30"/>
      <c r="M38" s="31"/>
      <c r="N38" s="31"/>
      <c r="O38" s="30"/>
      <c r="P38" s="29"/>
      <c r="Q38" s="30"/>
      <c r="R38" s="32"/>
      <c r="S38" s="32"/>
      <c r="T38" s="28"/>
      <c r="U38" s="32"/>
      <c r="V38" s="29"/>
      <c r="W38" s="33"/>
      <c r="X38" s="34"/>
      <c r="Y38" s="33"/>
      <c r="Z38" s="32"/>
      <c r="AA38" s="32"/>
      <c r="AB38" s="34"/>
      <c r="AC38" s="31"/>
      <c r="AD38" s="32"/>
      <c r="AE38" s="32"/>
      <c r="AF38" s="32"/>
      <c r="AG38" s="31"/>
      <c r="AH38" s="32"/>
      <c r="AI38" s="31"/>
      <c r="AJ38" s="32"/>
      <c r="AK38" s="28"/>
      <c r="AL38" s="28"/>
      <c r="AM38" s="34"/>
      <c r="AN38" s="31"/>
      <c r="AO38" s="28"/>
      <c r="AP38" s="29"/>
      <c r="AQ38" s="32"/>
      <c r="AR38" s="28"/>
      <c r="AS38" s="32"/>
      <c r="AT38" s="32"/>
      <c r="AU38" s="29"/>
      <c r="AV38" s="32"/>
      <c r="AW38" s="29"/>
      <c r="AX38" s="32"/>
      <c r="AY38" s="29"/>
      <c r="AZ38" s="32"/>
      <c r="BA38" s="28"/>
      <c r="BB38" s="32"/>
      <c r="BC38" s="34"/>
      <c r="BD38" s="29"/>
      <c r="BE38" s="29"/>
      <c r="BF38" s="29"/>
      <c r="BG38" s="29"/>
      <c r="BH38" s="28"/>
      <c r="BI38" s="29"/>
      <c r="BJ38" s="28"/>
      <c r="BK38" s="29"/>
      <c r="BL38" s="29"/>
      <c r="BM38" s="28"/>
      <c r="BN38" s="29"/>
      <c r="BO38" s="28"/>
      <c r="BP38" s="29"/>
      <c r="BQ38" s="29"/>
      <c r="BR38" s="29"/>
      <c r="BW38" t="str">
        <f t="shared" si="34"/>
        <v/>
      </c>
      <c r="BX38" t="str">
        <f t="shared" si="34"/>
        <v/>
      </c>
      <c r="BY38" t="str">
        <f t="shared" si="34"/>
        <v/>
      </c>
      <c r="BZ38" t="str">
        <f t="shared" si="34"/>
        <v/>
      </c>
      <c r="CA38" t="str">
        <f t="shared" si="34"/>
        <v/>
      </c>
      <c r="CB38" t="str">
        <f t="shared" si="34"/>
        <v/>
      </c>
      <c r="CC38" t="str">
        <f t="shared" si="34"/>
        <v/>
      </c>
      <c r="CD38" t="str">
        <f t="shared" si="34"/>
        <v/>
      </c>
      <c r="CE38" t="str">
        <f t="shared" si="34"/>
        <v/>
      </c>
      <c r="CF38" t="str">
        <f t="shared" si="34"/>
        <v/>
      </c>
      <c r="CG38" t="str">
        <f t="shared" si="34"/>
        <v/>
      </c>
      <c r="CH38" t="str">
        <f t="shared" si="34"/>
        <v/>
      </c>
      <c r="CI38" t="str">
        <f t="shared" si="34"/>
        <v/>
      </c>
      <c r="CJ38" t="str">
        <f t="shared" si="34"/>
        <v/>
      </c>
      <c r="CK38" t="str">
        <f t="shared" si="34"/>
        <v/>
      </c>
      <c r="CL38" s="23">
        <f t="shared" si="35"/>
        <v>0</v>
      </c>
    </row>
    <row r="39" spans="2:90" x14ac:dyDescent="0.25">
      <c r="B39" s="39">
        <v>37</v>
      </c>
      <c r="C39" s="40"/>
      <c r="D39" s="41"/>
      <c r="E39" s="42"/>
      <c r="F39" s="43"/>
      <c r="J39" s="21"/>
      <c r="K39" s="21"/>
      <c r="L39" s="21"/>
      <c r="M39" s="21"/>
      <c r="N39" s="17"/>
      <c r="O39" s="19"/>
      <c r="P39" s="17"/>
      <c r="Q39" s="17"/>
      <c r="R39" s="21"/>
      <c r="S39" s="22"/>
      <c r="T39" s="22"/>
      <c r="U39" s="17"/>
      <c r="V39" s="17"/>
      <c r="W39" s="22"/>
      <c r="X39" s="17"/>
      <c r="Y39" s="17"/>
      <c r="Z39" s="21"/>
      <c r="AA39" s="22"/>
      <c r="AB39" s="17"/>
      <c r="AC39" s="22"/>
      <c r="AD39" s="21"/>
      <c r="AE39" s="22"/>
      <c r="AF39" s="21"/>
      <c r="AG39" s="21"/>
      <c r="AH39" s="21"/>
      <c r="AI39" s="17"/>
      <c r="AJ39" s="21"/>
      <c r="AK39" s="22"/>
      <c r="AL39" s="17"/>
      <c r="AM39" s="21"/>
      <c r="AN39" s="17"/>
      <c r="AO39" s="21"/>
      <c r="AP39" s="17"/>
      <c r="AQ39" s="21"/>
      <c r="AR39" s="17"/>
      <c r="AS39" s="17"/>
      <c r="AT39" s="17"/>
      <c r="AU39" s="17"/>
      <c r="AV39" s="21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W39" t="str">
        <f t="shared" si="34"/>
        <v/>
      </c>
      <c r="BX39" t="str">
        <f t="shared" si="34"/>
        <v/>
      </c>
      <c r="BY39" t="str">
        <f t="shared" si="34"/>
        <v/>
      </c>
      <c r="BZ39" t="str">
        <f t="shared" si="34"/>
        <v/>
      </c>
      <c r="CA39" t="str">
        <f t="shared" si="34"/>
        <v/>
      </c>
      <c r="CB39" t="str">
        <f t="shared" si="34"/>
        <v/>
      </c>
      <c r="CC39" t="str">
        <f t="shared" si="34"/>
        <v/>
      </c>
      <c r="CD39" t="str">
        <f t="shared" si="34"/>
        <v/>
      </c>
      <c r="CE39" t="str">
        <f t="shared" si="34"/>
        <v/>
      </c>
      <c r="CF39" t="str">
        <f t="shared" si="34"/>
        <v/>
      </c>
      <c r="CG39" t="str">
        <f t="shared" si="34"/>
        <v/>
      </c>
      <c r="CH39" t="str">
        <f t="shared" si="34"/>
        <v/>
      </c>
      <c r="CI39" t="str">
        <f t="shared" si="34"/>
        <v/>
      </c>
      <c r="CJ39" t="str">
        <f t="shared" si="34"/>
        <v/>
      </c>
      <c r="CK39" t="str">
        <f t="shared" si="34"/>
        <v/>
      </c>
      <c r="CL39" s="23">
        <f t="shared" si="35"/>
        <v>0</v>
      </c>
    </row>
    <row r="40" spans="2:90" x14ac:dyDescent="0.25">
      <c r="B40" s="44">
        <v>38</v>
      </c>
      <c r="C40" s="45"/>
      <c r="D40" s="46"/>
      <c r="E40" s="47"/>
      <c r="F40" s="48"/>
      <c r="J40" s="28"/>
      <c r="K40" s="29"/>
      <c r="L40" s="30"/>
      <c r="M40" s="31"/>
      <c r="N40" s="31"/>
      <c r="O40" s="30"/>
      <c r="P40" s="29"/>
      <c r="Q40" s="30"/>
      <c r="R40" s="32"/>
      <c r="S40" s="32"/>
      <c r="T40" s="28"/>
      <c r="U40" s="32"/>
      <c r="V40" s="29"/>
      <c r="W40" s="33"/>
      <c r="X40" s="34"/>
      <c r="Y40" s="33"/>
      <c r="Z40" s="32"/>
      <c r="AA40" s="32"/>
      <c r="AB40" s="34"/>
      <c r="AC40" s="31"/>
      <c r="AD40" s="32"/>
      <c r="AE40" s="32"/>
      <c r="AF40" s="32"/>
      <c r="AG40" s="31"/>
      <c r="AH40" s="32"/>
      <c r="AI40" s="31"/>
      <c r="AJ40" s="32"/>
      <c r="AK40" s="28"/>
      <c r="AL40" s="28"/>
      <c r="AM40" s="34"/>
      <c r="AN40" s="31"/>
      <c r="AO40" s="28"/>
      <c r="AP40" s="29"/>
      <c r="AQ40" s="32"/>
      <c r="AR40" s="28"/>
      <c r="AS40" s="32"/>
      <c r="AT40" s="32"/>
      <c r="AU40" s="29"/>
      <c r="AV40" s="32"/>
      <c r="AW40" s="29"/>
      <c r="AX40" s="32"/>
      <c r="AY40" s="29"/>
      <c r="AZ40" s="32"/>
      <c r="BA40" s="28"/>
      <c r="BB40" s="32"/>
      <c r="BC40" s="34"/>
      <c r="BD40" s="29"/>
      <c r="BE40" s="29"/>
      <c r="BF40" s="29"/>
      <c r="BG40" s="29"/>
      <c r="BH40" s="28"/>
      <c r="BI40" s="29"/>
      <c r="BJ40" s="28"/>
      <c r="BK40" s="29"/>
      <c r="BL40" s="29"/>
      <c r="BM40" s="28"/>
      <c r="BN40" s="29"/>
      <c r="BO40" s="28"/>
      <c r="BP40" s="29"/>
      <c r="BQ40" s="29"/>
      <c r="BR40" s="29"/>
      <c r="BW40" t="str">
        <f t="shared" si="34"/>
        <v/>
      </c>
      <c r="BX40" t="str">
        <f t="shared" si="34"/>
        <v/>
      </c>
      <c r="BY40" t="str">
        <f t="shared" si="34"/>
        <v/>
      </c>
      <c r="BZ40" t="str">
        <f t="shared" si="34"/>
        <v/>
      </c>
      <c r="CA40" t="str">
        <f t="shared" si="34"/>
        <v/>
      </c>
      <c r="CB40" t="str">
        <f t="shared" si="34"/>
        <v/>
      </c>
      <c r="CC40" t="str">
        <f t="shared" si="34"/>
        <v/>
      </c>
      <c r="CD40" t="str">
        <f t="shared" si="34"/>
        <v/>
      </c>
      <c r="CE40" t="str">
        <f t="shared" si="34"/>
        <v/>
      </c>
      <c r="CF40" t="str">
        <f t="shared" si="34"/>
        <v/>
      </c>
      <c r="CG40" t="str">
        <f t="shared" si="34"/>
        <v/>
      </c>
      <c r="CH40" t="str">
        <f t="shared" si="34"/>
        <v/>
      </c>
      <c r="CI40" t="str">
        <f t="shared" si="34"/>
        <v/>
      </c>
      <c r="CJ40" t="str">
        <f t="shared" si="34"/>
        <v/>
      </c>
      <c r="CK40" t="str">
        <f t="shared" si="34"/>
        <v/>
      </c>
      <c r="CL40" s="23">
        <f t="shared" si="35"/>
        <v>0</v>
      </c>
    </row>
    <row r="41" spans="2:90" x14ac:dyDescent="0.25">
      <c r="B41" s="39">
        <v>39</v>
      </c>
      <c r="C41" s="40"/>
      <c r="D41" s="41"/>
      <c r="E41" s="42"/>
      <c r="F41" s="43"/>
      <c r="J41" s="21"/>
      <c r="K41" s="21"/>
      <c r="L41" s="21"/>
      <c r="M41" s="21"/>
      <c r="N41" s="17"/>
      <c r="O41" s="19"/>
      <c r="P41" s="17"/>
      <c r="Q41" s="17"/>
      <c r="R41" s="21"/>
      <c r="S41" s="22"/>
      <c r="T41" s="22"/>
      <c r="U41" s="17"/>
      <c r="V41" s="17"/>
      <c r="W41" s="22"/>
      <c r="X41" s="17"/>
      <c r="Y41" s="17"/>
      <c r="Z41" s="21"/>
      <c r="AA41" s="22"/>
      <c r="AB41" s="17"/>
      <c r="AC41" s="22"/>
      <c r="AD41" s="21"/>
      <c r="AE41" s="22"/>
      <c r="AF41" s="21"/>
      <c r="AG41" s="21"/>
      <c r="AH41" s="21"/>
      <c r="AI41" s="17"/>
      <c r="AJ41" s="21"/>
      <c r="AK41" s="22"/>
      <c r="AL41" s="17"/>
      <c r="AM41" s="21"/>
      <c r="AN41" s="17"/>
      <c r="AO41" s="21"/>
      <c r="AP41" s="17"/>
      <c r="AQ41" s="21"/>
      <c r="AR41" s="17"/>
      <c r="AS41" s="17"/>
      <c r="AT41" s="17"/>
      <c r="AU41" s="17"/>
      <c r="AV41" s="21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W41" t="str">
        <f t="shared" si="34"/>
        <v/>
      </c>
      <c r="BX41" t="str">
        <f t="shared" si="34"/>
        <v/>
      </c>
      <c r="BY41" t="str">
        <f t="shared" si="34"/>
        <v/>
      </c>
      <c r="BZ41" t="str">
        <f t="shared" si="34"/>
        <v/>
      </c>
      <c r="CA41" t="str">
        <f t="shared" si="34"/>
        <v/>
      </c>
      <c r="CB41" t="str">
        <f t="shared" si="34"/>
        <v/>
      </c>
      <c r="CC41" t="str">
        <f t="shared" si="34"/>
        <v/>
      </c>
      <c r="CD41" t="str">
        <f t="shared" si="34"/>
        <v/>
      </c>
      <c r="CE41" t="str">
        <f t="shared" si="34"/>
        <v/>
      </c>
      <c r="CF41" t="str">
        <f t="shared" si="34"/>
        <v/>
      </c>
      <c r="CG41" t="str">
        <f t="shared" si="34"/>
        <v/>
      </c>
      <c r="CH41" t="str">
        <f t="shared" si="34"/>
        <v/>
      </c>
      <c r="CI41" t="str">
        <f t="shared" si="34"/>
        <v/>
      </c>
      <c r="CJ41" t="str">
        <f t="shared" si="34"/>
        <v/>
      </c>
      <c r="CK41" t="str">
        <f t="shared" si="34"/>
        <v/>
      </c>
      <c r="CL41" s="23">
        <f t="shared" si="35"/>
        <v>0</v>
      </c>
    </row>
    <row r="42" spans="2:90" x14ac:dyDescent="0.25">
      <c r="B42" s="44">
        <v>40</v>
      </c>
      <c r="C42" s="45"/>
      <c r="D42" s="46"/>
      <c r="E42" s="47"/>
      <c r="F42" s="48"/>
      <c r="J42" s="28"/>
      <c r="K42" s="29"/>
      <c r="L42" s="30"/>
      <c r="M42" s="31"/>
      <c r="N42" s="31"/>
      <c r="O42" s="30"/>
      <c r="P42" s="29"/>
      <c r="Q42" s="30"/>
      <c r="R42" s="32"/>
      <c r="S42" s="32"/>
      <c r="T42" s="28"/>
      <c r="U42" s="32"/>
      <c r="V42" s="29"/>
      <c r="W42" s="33"/>
      <c r="X42" s="34"/>
      <c r="Y42" s="33"/>
      <c r="Z42" s="32"/>
      <c r="AA42" s="32"/>
      <c r="AB42" s="34"/>
      <c r="AC42" s="31"/>
      <c r="AD42" s="32"/>
      <c r="AE42" s="32"/>
      <c r="AF42" s="32"/>
      <c r="AG42" s="31"/>
      <c r="AH42" s="32"/>
      <c r="AI42" s="31"/>
      <c r="AJ42" s="32"/>
      <c r="AK42" s="28"/>
      <c r="AL42" s="28"/>
      <c r="AM42" s="34"/>
      <c r="AN42" s="31"/>
      <c r="AO42" s="28"/>
      <c r="AP42" s="29"/>
      <c r="AQ42" s="32"/>
      <c r="AR42" s="28"/>
      <c r="AS42" s="32"/>
      <c r="AT42" s="32"/>
      <c r="AU42" s="29"/>
      <c r="AV42" s="32"/>
      <c r="AW42" s="29"/>
      <c r="AX42" s="32"/>
      <c r="AY42" s="29"/>
      <c r="AZ42" s="32"/>
      <c r="BA42" s="28"/>
      <c r="BB42" s="32"/>
      <c r="BC42" s="34"/>
      <c r="BD42" s="29"/>
      <c r="BE42" s="29"/>
      <c r="BF42" s="29"/>
      <c r="BG42" s="29"/>
      <c r="BH42" s="28"/>
      <c r="BI42" s="29"/>
      <c r="BJ42" s="28"/>
      <c r="BK42" s="29"/>
      <c r="BL42" s="29"/>
      <c r="BM42" s="28"/>
      <c r="BN42" s="29"/>
      <c r="BO42" s="28"/>
      <c r="BP42" s="29"/>
      <c r="BQ42" s="29"/>
      <c r="BR42" s="29"/>
      <c r="BW42" t="str">
        <f t="shared" si="34"/>
        <v/>
      </c>
      <c r="BX42" t="str">
        <f t="shared" si="34"/>
        <v/>
      </c>
      <c r="BY42" t="str">
        <f t="shared" si="34"/>
        <v/>
      </c>
      <c r="BZ42" t="str">
        <f t="shared" si="34"/>
        <v/>
      </c>
      <c r="CA42" t="str">
        <f t="shared" si="34"/>
        <v/>
      </c>
      <c r="CB42" t="str">
        <f t="shared" si="34"/>
        <v/>
      </c>
      <c r="CC42" t="str">
        <f t="shared" si="34"/>
        <v/>
      </c>
      <c r="CD42" t="str">
        <f t="shared" si="34"/>
        <v/>
      </c>
      <c r="CE42" t="str">
        <f t="shared" si="34"/>
        <v/>
      </c>
      <c r="CF42" t="str">
        <f t="shared" si="34"/>
        <v/>
      </c>
      <c r="CG42" t="str">
        <f t="shared" si="34"/>
        <v/>
      </c>
      <c r="CH42" t="str">
        <f t="shared" si="34"/>
        <v/>
      </c>
      <c r="CI42" t="str">
        <f t="shared" si="34"/>
        <v/>
      </c>
      <c r="CJ42" t="str">
        <f t="shared" si="34"/>
        <v/>
      </c>
      <c r="CK42" t="str">
        <f t="shared" si="34"/>
        <v/>
      </c>
      <c r="CL42" s="23">
        <f t="shared" si="35"/>
        <v>0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6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F41"/>
  <sheetViews>
    <sheetView tabSelected="1" workbookViewId="0">
      <selection activeCell="C1" sqref="C1:C1048576"/>
    </sheetView>
  </sheetViews>
  <sheetFormatPr defaultRowHeight="13.2" x14ac:dyDescent="0.25"/>
  <cols>
    <col min="1" max="1" width="8" style="27" bestFit="1" customWidth="1"/>
    <col min="2" max="2" width="6.6640625" style="27" customWidth="1"/>
    <col min="3" max="3" width="25.6640625" style="10" customWidth="1"/>
    <col min="4" max="4" width="10.6640625" style="3" customWidth="1"/>
    <col min="5" max="5" width="9.6640625" style="2" customWidth="1"/>
    <col min="6" max="6" width="12.88671875" style="3" customWidth="1"/>
    <col min="7" max="7" width="11.33203125" customWidth="1"/>
    <col min="8" max="8" width="12.109375" style="13" customWidth="1"/>
    <col min="9" max="11" width="13.6640625" customWidth="1"/>
    <col min="12" max="32" width="5.109375" customWidth="1"/>
    <col min="33" max="33" width="3" customWidth="1"/>
    <col min="34" max="34" width="4" customWidth="1"/>
    <col min="35" max="35" width="2.5546875" customWidth="1"/>
    <col min="36" max="36" width="4" customWidth="1"/>
    <col min="37" max="37" width="3" customWidth="1"/>
    <col min="38" max="38" width="12" customWidth="1"/>
  </cols>
  <sheetData>
    <row r="1" spans="1:32" s="6" customFormat="1" x14ac:dyDescent="0.25">
      <c r="A1" s="26" t="s">
        <v>5</v>
      </c>
      <c r="B1" s="38" t="s">
        <v>12</v>
      </c>
      <c r="C1" s="11" t="s">
        <v>13</v>
      </c>
      <c r="D1" s="12" t="s">
        <v>8</v>
      </c>
      <c r="E1" s="9" t="s">
        <v>10</v>
      </c>
      <c r="F1" s="12" t="s">
        <v>9</v>
      </c>
      <c r="G1" s="6" t="s">
        <v>11</v>
      </c>
      <c r="H1" s="14" t="s">
        <v>57</v>
      </c>
      <c r="I1" s="50" t="s">
        <v>66</v>
      </c>
      <c r="J1" s="7" t="s">
        <v>67</v>
      </c>
      <c r="K1" s="7" t="s">
        <v>65</v>
      </c>
    </row>
    <row r="2" spans="1:32" x14ac:dyDescent="0.25">
      <c r="A2" s="27">
        <v>1</v>
      </c>
      <c r="B2" s="27">
        <v>9</v>
      </c>
      <c r="C2" s="10" t="str">
        <f>IF(ISERROR(VLOOKUP(B2,resultaten!$B$3:$CL$40,2,FALSE)),"",VLOOKUP(B2,resultaten!$B$3:$CL$40,2,FALSE))</f>
        <v>Gust Gijbels</v>
      </c>
      <c r="D2" s="36">
        <f>IF(ISERROR(VLOOKUP(B2,resultaten!$B$3:$CL$41,89,FALSE)),0,VLOOKUP(B2,resultaten!$B$3:$CL$41,89,FALSE))</f>
        <v>0</v>
      </c>
      <c r="E2" s="35">
        <f t="shared" ref="E2:E40" si="0">IF(D2="","",ROUND(D2/15,2))</f>
        <v>0</v>
      </c>
      <c r="F2" s="36">
        <f>IF(ISERROR(VLOOKUP($B2,resultaten!$B$3:$CL$41,3,FALSE)),0,VLOOKUP($B2,resultaten!$B$3:$CL$41,3,FALSE))</f>
        <v>41</v>
      </c>
      <c r="G2" s="35">
        <f>IF(ISERROR(VLOOKUP($B2,resultaten!$B$3:$CL$41,5,FALSE)),0,VLOOKUP($B2,resultaten!$B$3:$CL$41,5,FALSE))</f>
        <v>10.25</v>
      </c>
      <c r="H2" s="37">
        <f>IF(ISERROR(VLOOKUP($B2,resultaten!$B$3:$CL$41,4,FALSE)),0,VLOOKUP($B2,resultaten!$B$3:$CL$41,4,FALSE))</f>
        <v>4</v>
      </c>
      <c r="I2" s="49"/>
      <c r="J2" s="35">
        <f t="shared" ref="J2:J40" si="1">E2</f>
        <v>0</v>
      </c>
      <c r="K2" s="35" t="str">
        <f t="shared" ref="K2:K18" si="2">IF(OR(I2=0,J2=0,J2&lt;I2),"",J2-I2)</f>
        <v/>
      </c>
    </row>
    <row r="3" spans="1:32" x14ac:dyDescent="0.25">
      <c r="A3" s="27">
        <v>2</v>
      </c>
      <c r="B3" s="27">
        <v>11</v>
      </c>
      <c r="C3" s="10" t="str">
        <f>IF(ISERROR(VLOOKUP(B3,resultaten!$B$3:$CL$40,2,FALSE)),"",VLOOKUP(B3,resultaten!$B$3:$CL$40,2,FALSE))</f>
        <v>Piet Huijben</v>
      </c>
      <c r="D3" s="36">
        <f>IF(ISERROR(VLOOKUP(B3,resultaten!$B$3:$CL$41,89,FALSE)),0,VLOOKUP(B3,resultaten!$B$3:$CL$41,89,FALSE))</f>
        <v>0</v>
      </c>
      <c r="E3" s="35">
        <f t="shared" si="0"/>
        <v>0</v>
      </c>
      <c r="F3" s="36">
        <f>IF(ISERROR(VLOOKUP($B3,resultaten!$B$3:$CL$41,3,FALSE)),0,VLOOKUP($B3,resultaten!$B$3:$CL$41,3,FALSE))</f>
        <v>0</v>
      </c>
      <c r="G3" s="35">
        <f>IF(ISERROR(VLOOKUP($B3,resultaten!$B$3:$CL$41,5,FALSE)),0,VLOOKUP($B3,resultaten!$B$3:$CL$41,5,FALSE))</f>
        <v>0</v>
      </c>
      <c r="H3" s="37">
        <f>IF(ISERROR(VLOOKUP($B3,resultaten!$B$3:$CL$41,4,FALSE)),0,VLOOKUP($B3,resultaten!$B$3:$CL$41,4,FALSE))</f>
        <v>0</v>
      </c>
      <c r="I3" s="49"/>
      <c r="J3" s="35">
        <f t="shared" si="1"/>
        <v>0</v>
      </c>
      <c r="K3" s="35" t="str">
        <f t="shared" si="2"/>
        <v/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27">
        <v>3</v>
      </c>
      <c r="B4" s="27">
        <v>14</v>
      </c>
      <c r="C4" s="10" t="str">
        <f>IF(ISERROR(VLOOKUP(B4,resultaten!$B$3:$CL$40,2,FALSE)),"",VLOOKUP(B4,resultaten!$B$3:$CL$40,2,FALSE))</f>
        <v>Bart de Laat</v>
      </c>
      <c r="D4" s="36">
        <f>IF(ISERROR(VLOOKUP(B4,resultaten!$B$3:$CL$41,89,FALSE)),0,VLOOKUP(B4,resultaten!$B$3:$CL$41,89,FALSE))</f>
        <v>124</v>
      </c>
      <c r="E4" s="35">
        <f t="shared" si="0"/>
        <v>8.27</v>
      </c>
      <c r="F4" s="36">
        <f>IF(ISERROR(VLOOKUP($B4,resultaten!$B$3:$CL$41,3,FALSE)),0,VLOOKUP($B4,resultaten!$B$3:$CL$41,3,FALSE))</f>
        <v>127</v>
      </c>
      <c r="G4" s="35">
        <f>IF(ISERROR(VLOOKUP($B4,resultaten!$B$3:$CL$41,5,FALSE)),0,VLOOKUP($B4,resultaten!$B$3:$CL$41,5,FALSE))</f>
        <v>7.94</v>
      </c>
      <c r="H4" s="37">
        <f>IF(ISERROR(VLOOKUP($B4,resultaten!$B$3:$CL$41,4,FALSE)),0,VLOOKUP($B4,resultaten!$B$3:$CL$41,4,FALSE))</f>
        <v>16</v>
      </c>
      <c r="I4" s="49">
        <v>12.4</v>
      </c>
      <c r="J4" s="35">
        <f t="shared" si="1"/>
        <v>8.27</v>
      </c>
      <c r="K4" s="35" t="str">
        <f t="shared" si="2"/>
        <v/>
      </c>
    </row>
    <row r="5" spans="1:32" x14ac:dyDescent="0.25">
      <c r="A5" s="27">
        <v>4</v>
      </c>
      <c r="B5" s="27">
        <v>3</v>
      </c>
      <c r="C5" s="10" t="str">
        <f>IF(ISERROR(VLOOKUP(B5,resultaten!$B$3:$CL$40,2,FALSE)),"",VLOOKUP(B5,resultaten!$B$3:$CL$40,2,FALSE))</f>
        <v>Nico Borgmans</v>
      </c>
      <c r="D5" s="36">
        <f>IF(ISERROR(VLOOKUP(B5,resultaten!$B$3:$CL$41,89,FALSE)),0,VLOOKUP(B5,resultaten!$B$3:$CL$41,89,FALSE))</f>
        <v>0</v>
      </c>
      <c r="E5" s="35">
        <f t="shared" si="0"/>
        <v>0</v>
      </c>
      <c r="F5" s="36">
        <f>IF(ISERROR(VLOOKUP($B5,resultaten!$B$3:$CL$41,3,FALSE)),0,VLOOKUP($B5,resultaten!$B$3:$CL$41,3,FALSE))</f>
        <v>94</v>
      </c>
      <c r="G5" s="35">
        <f>IF(ISERROR(VLOOKUP($B5,resultaten!$B$3:$CL$41,5,FALSE)),0,VLOOKUP($B5,resultaten!$B$3:$CL$41,5,FALSE))</f>
        <v>8.5500000000000007</v>
      </c>
      <c r="H5" s="37">
        <f>IF(ISERROR(VLOOKUP($B5,resultaten!$B$3:$CL$41,4,FALSE)),0,VLOOKUP($B5,resultaten!$B$3:$CL$41,4,FALSE))</f>
        <v>11</v>
      </c>
      <c r="I5" s="49">
        <v>10.87</v>
      </c>
      <c r="J5" s="35">
        <f t="shared" si="1"/>
        <v>0</v>
      </c>
      <c r="K5" s="35" t="str">
        <f t="shared" si="2"/>
        <v/>
      </c>
    </row>
    <row r="6" spans="1:32" x14ac:dyDescent="0.25">
      <c r="A6" s="27">
        <v>5</v>
      </c>
      <c r="B6" s="27">
        <v>22</v>
      </c>
      <c r="C6" s="10" t="str">
        <f>IF(ISERROR(VLOOKUP(B6,resultaten!$B$3:$CL$40,2,FALSE)),"",VLOOKUP(B6,resultaten!$B$3:$CL$40,2,FALSE))</f>
        <v>Sjaan Paridaans</v>
      </c>
      <c r="D6" s="36">
        <f>IF(ISERROR(VLOOKUP(B6,resultaten!$B$3:$CL$41,89,FALSE)),0,VLOOKUP(B6,resultaten!$B$3:$CL$41,89,FALSE))</f>
        <v>0</v>
      </c>
      <c r="E6" s="35">
        <f t="shared" si="0"/>
        <v>0</v>
      </c>
      <c r="F6" s="36">
        <f>IF(ISERROR(VLOOKUP($B6,resultaten!$B$3:$CL$41,3,FALSE)),0,VLOOKUP($B6,resultaten!$B$3:$CL$41,3,FALSE))</f>
        <v>0</v>
      </c>
      <c r="G6" s="35">
        <f>IF(ISERROR(VLOOKUP($B6,resultaten!$B$3:$CL$41,5,FALSE)),0,VLOOKUP($B6,resultaten!$B$3:$CL$41,5,FALSE))</f>
        <v>0</v>
      </c>
      <c r="H6" s="37">
        <f>IF(ISERROR(VLOOKUP($B6,resultaten!$B$3:$CL$41,4,FALSE)),0,VLOOKUP($B6,resultaten!$B$3:$CL$41,4,FALSE))</f>
        <v>0</v>
      </c>
      <c r="I6" s="49"/>
      <c r="J6" s="35">
        <f t="shared" si="1"/>
        <v>0</v>
      </c>
      <c r="K6" s="35" t="str">
        <f t="shared" si="2"/>
        <v/>
      </c>
    </row>
    <row r="7" spans="1:32" x14ac:dyDescent="0.25">
      <c r="A7" s="27">
        <v>6</v>
      </c>
      <c r="B7" s="27">
        <v>4</v>
      </c>
      <c r="C7" s="10" t="str">
        <f>IF(ISERROR(VLOOKUP(B7,resultaten!$B$3:$CL$40,2,FALSE)),"",VLOOKUP(B7,resultaten!$B$3:$CL$40,2,FALSE))</f>
        <v>Cees Brekelmans</v>
      </c>
      <c r="D7" s="36">
        <f>IF(ISERROR(VLOOKUP(B7,resultaten!$B$3:$CL$41,89,FALSE)),0,VLOOKUP(B7,resultaten!$B$3:$CL$41,89,FALSE))</f>
        <v>0</v>
      </c>
      <c r="E7" s="35">
        <f t="shared" si="0"/>
        <v>0</v>
      </c>
      <c r="F7" s="36">
        <f>IF(ISERROR(VLOOKUP($B7,resultaten!$B$3:$CL$41,3,FALSE)),0,VLOOKUP($B7,resultaten!$B$3:$CL$41,3,FALSE))</f>
        <v>51</v>
      </c>
      <c r="G7" s="35">
        <f>IF(ISERROR(VLOOKUP($B7,resultaten!$B$3:$CL$41,5,FALSE)),0,VLOOKUP($B7,resultaten!$B$3:$CL$41,5,FALSE))</f>
        <v>8.5</v>
      </c>
      <c r="H7" s="37">
        <f>IF(ISERROR(VLOOKUP($B7,resultaten!$B$3:$CL$41,4,FALSE)),0,VLOOKUP($B7,resultaten!$B$3:$CL$41,4,FALSE))</f>
        <v>6</v>
      </c>
      <c r="I7" s="49"/>
      <c r="J7" s="35">
        <f t="shared" si="1"/>
        <v>0</v>
      </c>
      <c r="K7" s="35" t="str">
        <f t="shared" si="2"/>
        <v/>
      </c>
    </row>
    <row r="8" spans="1:32" x14ac:dyDescent="0.25">
      <c r="A8" s="27">
        <v>7</v>
      </c>
      <c r="B8" s="27">
        <v>23</v>
      </c>
      <c r="C8" s="10" t="str">
        <f>IF(ISERROR(VLOOKUP(B8,resultaten!$B$3:$CL$40,2,FALSE)),"",VLOOKUP(B8,resultaten!$B$3:$CL$40,2,FALSE))</f>
        <v>Martien van Woerkum</v>
      </c>
      <c r="D8" s="36">
        <f>IF(ISERROR(VLOOKUP(B8,resultaten!$B$3:$CL$41,89,FALSE)),0,VLOOKUP(B8,resultaten!$B$3:$CL$41,89,FALSE))</f>
        <v>0</v>
      </c>
      <c r="E8" s="35">
        <f t="shared" si="0"/>
        <v>0</v>
      </c>
      <c r="F8" s="36">
        <f>IF(ISERROR(VLOOKUP($B8,resultaten!$B$3:$CL$41,3,FALSE)),0,VLOOKUP($B8,resultaten!$B$3:$CL$41,3,FALSE))</f>
        <v>43</v>
      </c>
      <c r="G8" s="35">
        <f>IF(ISERROR(VLOOKUP($B8,resultaten!$B$3:$CL$41,5,FALSE)),0,VLOOKUP($B8,resultaten!$B$3:$CL$41,5,FALSE))</f>
        <v>7.17</v>
      </c>
      <c r="H8" s="37">
        <f>IF(ISERROR(VLOOKUP($B8,resultaten!$B$3:$CL$41,4,FALSE)),0,VLOOKUP($B8,resultaten!$B$3:$CL$41,4,FALSE))</f>
        <v>6</v>
      </c>
      <c r="I8" s="49">
        <v>7.8</v>
      </c>
      <c r="J8" s="35">
        <f t="shared" si="1"/>
        <v>0</v>
      </c>
      <c r="K8" s="35" t="str">
        <f t="shared" si="2"/>
        <v/>
      </c>
      <c r="N8" s="52" t="s">
        <v>70</v>
      </c>
    </row>
    <row r="9" spans="1:32" x14ac:dyDescent="0.25">
      <c r="A9" s="27">
        <v>8</v>
      </c>
      <c r="B9" s="27">
        <v>24</v>
      </c>
      <c r="C9" s="10" t="str">
        <f>IF(ISERROR(VLOOKUP(B9,resultaten!$B$3:$CL$40,2,FALSE)),"",VLOOKUP(B9,resultaten!$B$3:$CL$40,2,FALSE))</f>
        <v>Jos Wouters</v>
      </c>
      <c r="D9" s="36">
        <f>IF(ISERROR(VLOOKUP(B9,resultaten!$B$3:$CL$41,89,FALSE)),0,VLOOKUP(B9,resultaten!$B$3:$CL$41,89,FALSE))</f>
        <v>0</v>
      </c>
      <c r="E9" s="35">
        <f t="shared" si="0"/>
        <v>0</v>
      </c>
      <c r="F9" s="36">
        <f>IF(ISERROR(VLOOKUP($B9,resultaten!$B$3:$CL$41,3,FALSE)),0,VLOOKUP($B9,resultaten!$B$3:$CL$41,3,FALSE))</f>
        <v>103</v>
      </c>
      <c r="G9" s="35">
        <f>IF(ISERROR(VLOOKUP($B9,resultaten!$B$3:$CL$41,5,FALSE)),0,VLOOKUP($B9,resultaten!$B$3:$CL$41,5,FALSE))</f>
        <v>7.36</v>
      </c>
      <c r="H9" s="37">
        <f>IF(ISERROR(VLOOKUP($B9,resultaten!$B$3:$CL$41,4,FALSE)),0,VLOOKUP($B9,resultaten!$B$3:$CL$41,4,FALSE))</f>
        <v>14</v>
      </c>
      <c r="I9" s="49">
        <v>8.4</v>
      </c>
      <c r="J9" s="35">
        <f t="shared" si="1"/>
        <v>0</v>
      </c>
      <c r="K9" s="35" t="str">
        <f t="shared" si="2"/>
        <v/>
      </c>
    </row>
    <row r="10" spans="1:32" x14ac:dyDescent="0.25">
      <c r="A10" s="27">
        <v>9</v>
      </c>
      <c r="B10" s="27">
        <v>8</v>
      </c>
      <c r="C10" s="10" t="str">
        <f>IF(ISERROR(VLOOKUP(B10,resultaten!$B$3:$CL$40,2,FALSE)),"",VLOOKUP(B10,resultaten!$B$3:$CL$40,2,FALSE))</f>
        <v>Dave Geysen</v>
      </c>
      <c r="D10" s="36">
        <f>IF(ISERROR(VLOOKUP(B10,resultaten!$B$3:$CL$41,89,FALSE)),0,VLOOKUP(B10,resultaten!$B$3:$CL$41,89,FALSE))</f>
        <v>0</v>
      </c>
      <c r="E10" s="35">
        <f t="shared" si="0"/>
        <v>0</v>
      </c>
      <c r="F10" s="36">
        <f>IF(ISERROR(VLOOKUP($B10,resultaten!$B$3:$CL$41,3,FALSE)),0,VLOOKUP($B10,resultaten!$B$3:$CL$41,3,FALSE))</f>
        <v>2</v>
      </c>
      <c r="G10" s="35">
        <f>IF(ISERROR(VLOOKUP($B10,resultaten!$B$3:$CL$41,5,FALSE)),0,VLOOKUP($B10,resultaten!$B$3:$CL$41,5,FALSE))</f>
        <v>2</v>
      </c>
      <c r="H10" s="37">
        <f>IF(ISERROR(VLOOKUP($B10,resultaten!$B$3:$CL$41,4,FALSE)),0,VLOOKUP($B10,resultaten!$B$3:$CL$41,4,FALSE))</f>
        <v>1</v>
      </c>
      <c r="I10" s="49"/>
      <c r="J10" s="35">
        <f t="shared" si="1"/>
        <v>0</v>
      </c>
      <c r="K10" s="35" t="str">
        <f t="shared" si="2"/>
        <v/>
      </c>
    </row>
    <row r="11" spans="1:32" x14ac:dyDescent="0.25">
      <c r="A11" s="27">
        <v>10</v>
      </c>
      <c r="B11" s="27">
        <v>18</v>
      </c>
      <c r="C11" s="10" t="str">
        <f>IF(ISERROR(VLOOKUP(B11,resultaten!$B$3:$CL$40,2,FALSE)),"",VLOOKUP(B11,resultaten!$B$3:$CL$40,2,FALSE))</f>
        <v>Daniëlle Dierckx</v>
      </c>
      <c r="D11" s="36">
        <f>IF(ISERROR(VLOOKUP(B11,resultaten!$B$3:$CL$41,89,FALSE)),0,VLOOKUP(B11,resultaten!$B$3:$CL$41,89,FALSE))</f>
        <v>0</v>
      </c>
      <c r="E11" s="35">
        <f t="shared" si="0"/>
        <v>0</v>
      </c>
      <c r="F11" s="36">
        <f>IF(ISERROR(VLOOKUP($B11,resultaten!$B$3:$CL$41,3,FALSE)),0,VLOOKUP($B11,resultaten!$B$3:$CL$41,3,FALSE))</f>
        <v>75</v>
      </c>
      <c r="G11" s="35">
        <f>IF(ISERROR(VLOOKUP($B11,resultaten!$B$3:$CL$41,5,FALSE)),0,VLOOKUP($B11,resultaten!$B$3:$CL$41,5,FALSE))</f>
        <v>6.25</v>
      </c>
      <c r="H11" s="37">
        <f>IF(ISERROR(VLOOKUP($B11,resultaten!$B$3:$CL$41,4,FALSE)),0,VLOOKUP($B11,resultaten!$B$3:$CL$41,4,FALSE))</f>
        <v>12</v>
      </c>
      <c r="I11" s="49">
        <v>6</v>
      </c>
      <c r="J11" s="35">
        <f t="shared" si="1"/>
        <v>0</v>
      </c>
      <c r="K11" s="35" t="str">
        <f t="shared" si="2"/>
        <v/>
      </c>
    </row>
    <row r="12" spans="1:32" x14ac:dyDescent="0.25">
      <c r="A12" s="27">
        <v>11</v>
      </c>
      <c r="B12" s="27">
        <v>1</v>
      </c>
      <c r="C12" s="10" t="str">
        <f>IF(ISERROR(VLOOKUP(B12,resultaten!$B$3:$CL$40,2,FALSE)),"",VLOOKUP(B12,resultaten!$B$3:$CL$40,2,FALSE))</f>
        <v>Jonas Kerkhofs</v>
      </c>
      <c r="D12" s="36">
        <f>IF(ISERROR(VLOOKUP(B12,resultaten!$B$3:$CL$41,89,FALSE)),0,VLOOKUP(B12,resultaten!$B$3:$CL$41,89,FALSE))</f>
        <v>0</v>
      </c>
      <c r="E12" s="35">
        <f t="shared" si="0"/>
        <v>0</v>
      </c>
      <c r="F12" s="36">
        <f>IF(ISERROR(VLOOKUP($B12,resultaten!$B$3:$CL$41,3,FALSE)),0,VLOOKUP($B12,resultaten!$B$3:$CL$41,3,FALSE))</f>
        <v>0</v>
      </c>
      <c r="G12" s="35">
        <f>IF(ISERROR(VLOOKUP($B12,resultaten!$B$3:$CL$41,5,FALSE)),0,VLOOKUP($B12,resultaten!$B$3:$CL$41,5,FALSE))</f>
        <v>0</v>
      </c>
      <c r="H12" s="37">
        <f>IF(ISERROR(VLOOKUP($B12,resultaten!$B$3:$CL$41,4,FALSE)),0,VLOOKUP($B12,resultaten!$B$3:$CL$41,4,FALSE))</f>
        <v>0</v>
      </c>
      <c r="I12" s="49"/>
      <c r="J12" s="35">
        <f t="shared" si="1"/>
        <v>0</v>
      </c>
      <c r="K12" s="35" t="str">
        <f t="shared" si="2"/>
        <v/>
      </c>
    </row>
    <row r="13" spans="1:32" x14ac:dyDescent="0.25">
      <c r="A13" s="27">
        <v>12</v>
      </c>
      <c r="B13" s="27">
        <v>2</v>
      </c>
      <c r="C13" s="10" t="str">
        <f>IF(ISERROR(VLOOKUP(B13,resultaten!$B$3:$CL$40,2,FALSE)),"",VLOOKUP(B13,resultaten!$B$3:$CL$40,2,FALSE))</f>
        <v>Jack de Graaf</v>
      </c>
      <c r="D13" s="36">
        <f>IF(ISERROR(VLOOKUP(B13,resultaten!$B$3:$CL$41,89,FALSE)),0,VLOOKUP(B13,resultaten!$B$3:$CL$41,89,FALSE))</f>
        <v>0</v>
      </c>
      <c r="E13" s="35">
        <f t="shared" si="0"/>
        <v>0</v>
      </c>
      <c r="F13" s="36">
        <f>IF(ISERROR(VLOOKUP($B13,resultaten!$B$3:$CL$41,3,FALSE)),0,VLOOKUP($B13,resultaten!$B$3:$CL$41,3,FALSE))</f>
        <v>31</v>
      </c>
      <c r="G13" s="35">
        <f>IF(ISERROR(VLOOKUP($B13,resultaten!$B$3:$CL$41,5,FALSE)),0,VLOOKUP($B13,resultaten!$B$3:$CL$41,5,FALSE))</f>
        <v>5.17</v>
      </c>
      <c r="H13" s="37">
        <f>IF(ISERROR(VLOOKUP($B13,resultaten!$B$3:$CL$41,4,FALSE)),0,VLOOKUP($B13,resultaten!$B$3:$CL$41,4,FALSE))</f>
        <v>6</v>
      </c>
      <c r="I13" s="49">
        <v>7.53</v>
      </c>
      <c r="J13" s="35">
        <f t="shared" si="1"/>
        <v>0</v>
      </c>
      <c r="K13" s="35" t="str">
        <f t="shared" si="2"/>
        <v/>
      </c>
    </row>
    <row r="14" spans="1:32" x14ac:dyDescent="0.25">
      <c r="A14" s="27">
        <v>13</v>
      </c>
      <c r="B14" s="27">
        <v>19</v>
      </c>
      <c r="C14" s="10" t="str">
        <f>IF(ISERROR(VLOOKUP(B14,resultaten!$B$3:$CL$40,2,FALSE)),"",VLOOKUP(B14,resultaten!$B$3:$CL$40,2,FALSE))</f>
        <v>Marcel Paridaans</v>
      </c>
      <c r="D14" s="36">
        <f>IF(ISERROR(VLOOKUP(B14,resultaten!$B$3:$CL$41,89,FALSE)),0,VLOOKUP(B14,resultaten!$B$3:$CL$41,89,FALSE))</f>
        <v>0</v>
      </c>
      <c r="E14" s="35">
        <f t="shared" si="0"/>
        <v>0</v>
      </c>
      <c r="F14" s="36">
        <f>IF(ISERROR(VLOOKUP($B14,resultaten!$B$3:$CL$41,3,FALSE)),0,VLOOKUP($B14,resultaten!$B$3:$CL$41,3,FALSE))</f>
        <v>11</v>
      </c>
      <c r="G14" s="35">
        <f>IF(ISERROR(VLOOKUP($B14,resultaten!$B$3:$CL$41,5,FALSE)),0,VLOOKUP($B14,resultaten!$B$3:$CL$41,5,FALSE))</f>
        <v>3.67</v>
      </c>
      <c r="H14" s="37">
        <f>IF(ISERROR(VLOOKUP($B14,resultaten!$B$3:$CL$41,4,FALSE)),0,VLOOKUP($B14,resultaten!$B$3:$CL$41,4,FALSE))</f>
        <v>3</v>
      </c>
      <c r="I14" s="49"/>
      <c r="J14" s="35">
        <f t="shared" si="1"/>
        <v>0</v>
      </c>
      <c r="K14" s="35" t="str">
        <f t="shared" si="2"/>
        <v/>
      </c>
    </row>
    <row r="15" spans="1:32" x14ac:dyDescent="0.25">
      <c r="A15" s="27">
        <v>14</v>
      </c>
      <c r="B15" s="27">
        <v>10</v>
      </c>
      <c r="C15" s="10" t="str">
        <f>IF(ISERROR(VLOOKUP(B15,resultaten!$B$3:$CL$40,2,FALSE)),"",VLOOKUP(B15,resultaten!$B$3:$CL$40,2,FALSE))</f>
        <v>Stijn Gijbels</v>
      </c>
      <c r="D15" s="36">
        <f>IF(ISERROR(VLOOKUP(B15,resultaten!$B$3:$CL$41,89,FALSE)),0,VLOOKUP(B15,resultaten!$B$3:$CL$41,89,FALSE))</f>
        <v>0</v>
      </c>
      <c r="E15" s="35">
        <f t="shared" si="0"/>
        <v>0</v>
      </c>
      <c r="F15" s="36">
        <f>IF(ISERROR(VLOOKUP($B15,resultaten!$B$3:$CL$41,3,FALSE)),0,VLOOKUP($B15,resultaten!$B$3:$CL$41,3,FALSE))</f>
        <v>0</v>
      </c>
      <c r="G15" s="35">
        <f>IF(ISERROR(VLOOKUP($B15,resultaten!$B$3:$CL$41,5,FALSE)),0,VLOOKUP($B15,resultaten!$B$3:$CL$41,5,FALSE))</f>
        <v>0</v>
      </c>
      <c r="H15" s="37">
        <f>IF(ISERROR(VLOOKUP($B15,resultaten!$B$3:$CL$41,4,FALSE)),0,VLOOKUP($B15,resultaten!$B$3:$CL$41,4,FALSE))</f>
        <v>0</v>
      </c>
      <c r="I15" s="49"/>
      <c r="J15" s="35">
        <f t="shared" si="1"/>
        <v>0</v>
      </c>
      <c r="K15" s="35" t="str">
        <f t="shared" si="2"/>
        <v/>
      </c>
    </row>
    <row r="16" spans="1:32" x14ac:dyDescent="0.25">
      <c r="A16" s="27">
        <v>15</v>
      </c>
      <c r="B16" s="27">
        <v>21</v>
      </c>
      <c r="C16" s="10" t="str">
        <f>IF(ISERROR(VLOOKUP(B16,resultaten!$B$3:$CL$40,2,FALSE)),"",VLOOKUP(B16,resultaten!$B$3:$CL$40,2,FALSE))</f>
        <v>Cees Jansen</v>
      </c>
      <c r="D16" s="36">
        <f>IF(ISERROR(VLOOKUP(B16,resultaten!$B$3:$CL$41,89,FALSE)),0,VLOOKUP(B16,resultaten!$B$3:$CL$41,89,FALSE))</f>
        <v>0</v>
      </c>
      <c r="E16" s="35">
        <f t="shared" si="0"/>
        <v>0</v>
      </c>
      <c r="F16" s="36">
        <f>IF(ISERROR(VLOOKUP($B16,resultaten!$B$3:$CL$41,3,FALSE)),0,VLOOKUP($B16,resultaten!$B$3:$CL$41,3,FALSE))</f>
        <v>0</v>
      </c>
      <c r="G16" s="35">
        <f>IF(ISERROR(VLOOKUP($B16,resultaten!$B$3:$CL$41,5,FALSE)),0,VLOOKUP($B16,resultaten!$B$3:$CL$41,5,FALSE))</f>
        <v>0</v>
      </c>
      <c r="H16" s="37">
        <f>IF(ISERROR(VLOOKUP($B16,resultaten!$B$3:$CL$41,4,FALSE)),0,VLOOKUP($B16,resultaten!$B$3:$CL$41,4,FALSE))</f>
        <v>0</v>
      </c>
      <c r="I16" s="49"/>
      <c r="J16" s="35">
        <f t="shared" si="1"/>
        <v>0</v>
      </c>
      <c r="K16" s="35" t="str">
        <f t="shared" si="2"/>
        <v/>
      </c>
    </row>
    <row r="17" spans="1:11" x14ac:dyDescent="0.25">
      <c r="A17" s="27">
        <v>16</v>
      </c>
      <c r="B17" s="27">
        <v>5</v>
      </c>
      <c r="C17" s="10" t="str">
        <f>IF(ISERROR(VLOOKUP(B17,resultaten!$B$3:$CL$40,2,FALSE)),"",VLOOKUP(B17,resultaten!$B$3:$CL$40,2,FALSE))</f>
        <v>Christ van Dongen</v>
      </c>
      <c r="D17" s="36">
        <f>IF(ISERROR(VLOOKUP(B17,resultaten!$B$3:$CL$41,89,FALSE)),0,VLOOKUP(B17,resultaten!$B$3:$CL$41,89,FALSE))</f>
        <v>0</v>
      </c>
      <c r="E17" s="35">
        <f t="shared" si="0"/>
        <v>0</v>
      </c>
      <c r="F17" s="36">
        <f>IF(ISERROR(VLOOKUP($B17,resultaten!$B$3:$CL$41,3,FALSE)),0,VLOOKUP($B17,resultaten!$B$3:$CL$41,3,FALSE))</f>
        <v>49</v>
      </c>
      <c r="G17" s="35">
        <f>IF(ISERROR(VLOOKUP($B17,resultaten!$B$3:$CL$41,5,FALSE)),0,VLOOKUP($B17,resultaten!$B$3:$CL$41,5,FALSE))</f>
        <v>6.13</v>
      </c>
      <c r="H17" s="37">
        <f>IF(ISERROR(VLOOKUP($B17,resultaten!$B$3:$CL$41,4,FALSE)),0,VLOOKUP($B17,resultaten!$B$3:$CL$41,4,FALSE))</f>
        <v>8</v>
      </c>
      <c r="I17" s="49"/>
      <c r="J17" s="35">
        <f t="shared" si="1"/>
        <v>0</v>
      </c>
      <c r="K17" s="35" t="str">
        <f t="shared" si="2"/>
        <v/>
      </c>
    </row>
    <row r="18" spans="1:11" x14ac:dyDescent="0.25">
      <c r="A18" s="27">
        <v>17</v>
      </c>
      <c r="B18" s="27">
        <v>13</v>
      </c>
      <c r="C18" s="10" t="str">
        <f>IF(ISERROR(VLOOKUP(B18,resultaten!$B$3:$CL$40,2,FALSE)),"",VLOOKUP(B18,resultaten!$B$3:$CL$40,2,FALSE))</f>
        <v>Olav Kruijssen</v>
      </c>
      <c r="D18" s="36">
        <f>IF(ISERROR(VLOOKUP(B18,resultaten!$B$3:$CL$41,89,FALSE)),0,VLOOKUP(B18,resultaten!$B$3:$CL$41,89,FALSE))</f>
        <v>0</v>
      </c>
      <c r="E18" s="35">
        <f t="shared" si="0"/>
        <v>0</v>
      </c>
      <c r="F18" s="36">
        <f>IF(ISERROR(VLOOKUP($B18,resultaten!$B$3:$CL$41,3,FALSE)),0,VLOOKUP($B18,resultaten!$B$3:$CL$41,3,FALSE))</f>
        <v>0</v>
      </c>
      <c r="G18" s="35">
        <f>IF(ISERROR(VLOOKUP($B18,resultaten!$B$3:$CL$41,5,FALSE)),0,VLOOKUP($B18,resultaten!$B$3:$CL$41,5,FALSE))</f>
        <v>0</v>
      </c>
      <c r="H18" s="37">
        <f>IF(ISERROR(VLOOKUP($B18,resultaten!$B$3:$CL$41,4,FALSE)),0,VLOOKUP($B18,resultaten!$B$3:$CL$41,4,FALSE))</f>
        <v>0</v>
      </c>
      <c r="I18" s="49"/>
      <c r="J18" s="35">
        <f t="shared" si="1"/>
        <v>0</v>
      </c>
      <c r="K18" s="35" t="str">
        <f t="shared" si="2"/>
        <v/>
      </c>
    </row>
    <row r="19" spans="1:11" x14ac:dyDescent="0.25">
      <c r="A19" s="27">
        <v>18</v>
      </c>
      <c r="B19" s="27">
        <v>30</v>
      </c>
      <c r="C19" s="10">
        <f>IF(ISERROR(VLOOKUP(B19,resultaten!$B$3:$CL$40,2,FALSE)),"",VLOOKUP(B19,resultaten!$B$3:$CL$40,2,FALSE))</f>
        <v>0</v>
      </c>
      <c r="D19" s="36">
        <f>IF(ISERROR(VLOOKUP(B19,resultaten!$B$3:$CL$41,89,FALSE)),0,VLOOKUP(B19,resultaten!$B$3:$CL$41,89,FALSE))</f>
        <v>0</v>
      </c>
      <c r="E19" s="35">
        <f t="shared" si="0"/>
        <v>0</v>
      </c>
      <c r="F19" s="36">
        <f>IF(ISERROR(VLOOKUP($B19,resultaten!$B$3:$CL$41,3,FALSE)),0,VLOOKUP($B19,resultaten!$B$3:$CL$41,3,FALSE))</f>
        <v>0</v>
      </c>
      <c r="G19" s="35">
        <f>IF(ISERROR(VLOOKUP($B19,resultaten!$B$3:$CL$41,5,FALSE)),0,VLOOKUP($B19,resultaten!$B$3:$CL$41,5,FALSE))</f>
        <v>0</v>
      </c>
      <c r="H19" s="37">
        <f>IF(ISERROR(VLOOKUP($B19,resultaten!$B$3:$CL$41,4,FALSE)),0,VLOOKUP($B19,resultaten!$B$3:$CL$41,4,FALSE))</f>
        <v>0</v>
      </c>
      <c r="I19" s="49"/>
      <c r="J19" s="35">
        <f t="shared" si="1"/>
        <v>0</v>
      </c>
    </row>
    <row r="20" spans="1:11" x14ac:dyDescent="0.25">
      <c r="A20" s="27">
        <v>19</v>
      </c>
      <c r="B20" s="27">
        <v>6</v>
      </c>
      <c r="C20" s="10" t="str">
        <f>IF(ISERROR(VLOOKUP(B20,resultaten!$B$3:$CL$40,2,FALSE)),"",VLOOKUP(B20,resultaten!$B$3:$CL$40,2,FALSE))</f>
        <v>Ingrid van Dongen</v>
      </c>
      <c r="D20" s="36">
        <f>IF(ISERROR(VLOOKUP(B20,resultaten!$B$3:$CL$41,89,FALSE)),"",VLOOKUP(B20,resultaten!$B$3:$CL$41,89,FALSE))</f>
        <v>0</v>
      </c>
      <c r="E20" s="35">
        <f t="shared" si="0"/>
        <v>0</v>
      </c>
      <c r="F20" s="36">
        <f>IF(ISERROR(VLOOKUP($B20,resultaten!$B$3:$CL$41,3,FALSE)),"",VLOOKUP($B20,resultaten!$B$3:$CL$41,3,FALSE))</f>
        <v>0</v>
      </c>
      <c r="G20" s="35">
        <f>IF(ISERROR(VLOOKUP($B20,resultaten!$B$3:$CL$41,5,FALSE)),"",VLOOKUP($B20,resultaten!$B$3:$CL$41,5,FALSE))</f>
        <v>0</v>
      </c>
      <c r="H20" s="37">
        <f>IF(ISERROR(VLOOKUP($B20,resultaten!$B$3:$CL$41,4,FALSE)),"",VLOOKUP($B20,resultaten!$B$3:$CL$41,4,FALSE))</f>
        <v>0</v>
      </c>
      <c r="I20" s="49"/>
      <c r="J20" s="35">
        <f t="shared" si="1"/>
        <v>0</v>
      </c>
      <c r="K20" s="35" t="str">
        <f t="shared" ref="K20:K30" si="3">IF(OR(I20=0,J20=0,J20&lt;I20),"",J20-I20)</f>
        <v/>
      </c>
    </row>
    <row r="21" spans="1:11" x14ac:dyDescent="0.25">
      <c r="A21" s="27">
        <v>20</v>
      </c>
      <c r="B21" s="27">
        <v>7</v>
      </c>
      <c r="C21" s="10" t="str">
        <f>IF(ISERROR(VLOOKUP(B21,resultaten!$B$3:$CL$40,2,FALSE)),"",VLOOKUP(B21,resultaten!$B$3:$CL$40,2,FALSE))</f>
        <v>Jeroen van Dongen</v>
      </c>
      <c r="D21" s="36">
        <f>IF(ISERROR(VLOOKUP(B21,resultaten!$B$3:$CL$41,89,FALSE)),"",VLOOKUP(B21,resultaten!$B$3:$CL$41,89,FALSE))</f>
        <v>0</v>
      </c>
      <c r="E21" s="35">
        <f t="shared" si="0"/>
        <v>0</v>
      </c>
      <c r="F21" s="36">
        <f>IF(ISERROR(VLOOKUP($B21,resultaten!$B$3:$CL$41,3,FALSE)),"",VLOOKUP($B21,resultaten!$B$3:$CL$41,3,FALSE))</f>
        <v>0</v>
      </c>
      <c r="G21" s="35">
        <f>IF(ISERROR(VLOOKUP($B21,resultaten!$B$3:$CL$41,5,FALSE)),"",VLOOKUP($B21,resultaten!$B$3:$CL$41,5,FALSE))</f>
        <v>0</v>
      </c>
      <c r="H21" s="37">
        <f>IF(ISERROR(VLOOKUP($B21,resultaten!$B$3:$CL$41,4,FALSE)),"",VLOOKUP($B21,resultaten!$B$3:$CL$41,4,FALSE))</f>
        <v>0</v>
      </c>
      <c r="I21" s="49"/>
      <c r="J21" s="35">
        <f t="shared" si="1"/>
        <v>0</v>
      </c>
      <c r="K21" s="35" t="str">
        <f t="shared" si="3"/>
        <v/>
      </c>
    </row>
    <row r="22" spans="1:11" x14ac:dyDescent="0.25">
      <c r="A22" s="27">
        <v>21</v>
      </c>
      <c r="B22" s="27">
        <v>12</v>
      </c>
      <c r="C22" s="10" t="str">
        <f>IF(ISERROR(VLOOKUP(B22,resultaten!$B$3:$CL$40,2,FALSE)),"",VLOOKUP(B22,resultaten!$B$3:$CL$40,2,FALSE))</f>
        <v>Harry Kloppenburg</v>
      </c>
      <c r="D22" s="36">
        <f>IF(ISERROR(VLOOKUP(B22,resultaten!$B$3:$CL$41,89,FALSE)),"",VLOOKUP(B22,resultaten!$B$3:$CL$41,89,FALSE))</f>
        <v>0</v>
      </c>
      <c r="E22" s="35">
        <f t="shared" si="0"/>
        <v>0</v>
      </c>
      <c r="F22" s="36">
        <f>IF(ISERROR(VLOOKUP($B22,resultaten!$B$3:$CL$41,3,FALSE)),"",VLOOKUP($B22,resultaten!$B$3:$CL$41,3,FALSE))</f>
        <v>0</v>
      </c>
      <c r="G22" s="35">
        <f>IF(ISERROR(VLOOKUP($B22,resultaten!$B$3:$CL$41,5,FALSE)),"",VLOOKUP($B22,resultaten!$B$3:$CL$41,5,FALSE))</f>
        <v>0</v>
      </c>
      <c r="H22" s="37">
        <f>IF(ISERROR(VLOOKUP($B22,resultaten!$B$3:$CL$41,4,FALSE)),"",VLOOKUP($B22,resultaten!$B$3:$CL$41,4,FALSE))</f>
        <v>0</v>
      </c>
      <c r="I22" s="49"/>
      <c r="J22" s="35">
        <f t="shared" si="1"/>
        <v>0</v>
      </c>
      <c r="K22" s="35" t="str">
        <f t="shared" si="3"/>
        <v/>
      </c>
    </row>
    <row r="23" spans="1:11" x14ac:dyDescent="0.25">
      <c r="A23" s="27">
        <v>22</v>
      </c>
      <c r="B23" s="27">
        <v>26</v>
      </c>
      <c r="C23" s="10">
        <f>IF(ISERROR(VLOOKUP(B23,resultaten!$B$3:$CL$40,2,FALSE)),"",VLOOKUP(B23,resultaten!$B$3:$CL$40,2,FALSE))</f>
        <v>0</v>
      </c>
      <c r="D23" s="36">
        <f>IF(ISERROR(VLOOKUP(B23,resultaten!$B$3:$CL$41,89,FALSE)),"",VLOOKUP(B23,resultaten!$B$3:$CL$41,89,FALSE))</f>
        <v>0</v>
      </c>
      <c r="E23" s="35">
        <f t="shared" si="0"/>
        <v>0</v>
      </c>
      <c r="F23" s="36">
        <f>IF(ISERROR(VLOOKUP($B23,resultaten!$B$3:$CL$41,3,FALSE)),"",VLOOKUP($B23,resultaten!$B$3:$CL$41,3,FALSE))</f>
        <v>0</v>
      </c>
      <c r="G23" s="35">
        <f>IF(ISERROR(VLOOKUP($B23,resultaten!$B$3:$CL$41,5,FALSE)),"",VLOOKUP($B23,resultaten!$B$3:$CL$41,5,FALSE))</f>
        <v>0</v>
      </c>
      <c r="H23" s="37">
        <f>IF(ISERROR(VLOOKUP($B23,resultaten!$B$3:$CL$41,4,FALSE)),"",VLOOKUP($B23,resultaten!$B$3:$CL$41,4,FALSE))</f>
        <v>0</v>
      </c>
      <c r="I23" s="49"/>
      <c r="J23" s="35">
        <f t="shared" si="1"/>
        <v>0</v>
      </c>
      <c r="K23" s="35" t="str">
        <f t="shared" si="3"/>
        <v/>
      </c>
    </row>
    <row r="24" spans="1:11" x14ac:dyDescent="0.25">
      <c r="A24" s="27">
        <v>23</v>
      </c>
      <c r="B24" s="27">
        <v>25</v>
      </c>
      <c r="C24" s="10" t="str">
        <f>IF(ISERROR(VLOOKUP(B24,resultaten!$B$3:$CL$40,2,FALSE)),"",VLOOKUP(B24,resultaten!$B$3:$CL$40,2,FALSE))</f>
        <v>Tuur van Gestel</v>
      </c>
      <c r="D24" s="36">
        <f>IF(ISERROR(VLOOKUP(B24,resultaten!$B$3:$CL$41,89,FALSE)),"",VLOOKUP(B24,resultaten!$B$3:$CL$41,89,FALSE))</f>
        <v>0</v>
      </c>
      <c r="E24" s="35">
        <f t="shared" si="0"/>
        <v>0</v>
      </c>
      <c r="F24" s="36">
        <f>IF(ISERROR(VLOOKUP($B24,resultaten!$B$3:$CL$41,3,FALSE)),"",VLOOKUP($B24,resultaten!$B$3:$CL$41,3,FALSE))</f>
        <v>0</v>
      </c>
      <c r="G24" s="35">
        <f>IF(ISERROR(VLOOKUP($B24,resultaten!$B$3:$CL$41,5,FALSE)),"",VLOOKUP($B24,resultaten!$B$3:$CL$41,5,FALSE))</f>
        <v>0</v>
      </c>
      <c r="H24" s="37">
        <f>IF(ISERROR(VLOOKUP($B24,resultaten!$B$3:$CL$41,4,FALSE)),"",VLOOKUP($B24,resultaten!$B$3:$CL$41,4,FALSE))</f>
        <v>0</v>
      </c>
      <c r="I24" s="49"/>
      <c r="J24" s="35">
        <f t="shared" si="1"/>
        <v>0</v>
      </c>
      <c r="K24" s="35" t="str">
        <f t="shared" si="3"/>
        <v/>
      </c>
    </row>
    <row r="25" spans="1:11" x14ac:dyDescent="0.25">
      <c r="A25" s="27">
        <v>24</v>
      </c>
      <c r="B25" s="27">
        <v>16</v>
      </c>
      <c r="C25" s="10" t="str">
        <f>IF(ISERROR(VLOOKUP(B25,resultaten!$B$3:$CL$40,2,FALSE)),"",VLOOKUP(B25,resultaten!$B$3:$CL$40,2,FALSE))</f>
        <v>Wim van Rooy</v>
      </c>
      <c r="D25" s="36">
        <f>IF(ISERROR(VLOOKUP(B25,resultaten!$B$3:$CL$41,89,FALSE)),"",VLOOKUP(B25,resultaten!$B$3:$CL$41,89,FALSE))</f>
        <v>133</v>
      </c>
      <c r="E25" s="35">
        <f t="shared" si="0"/>
        <v>8.8699999999999992</v>
      </c>
      <c r="F25" s="36">
        <f>IF(ISERROR(VLOOKUP($B25,resultaten!$B$3:$CL$41,3,FALSE)),"",VLOOKUP($B25,resultaten!$B$3:$CL$41,3,FALSE))</f>
        <v>133</v>
      </c>
      <c r="G25" s="35">
        <f>IF(ISERROR(VLOOKUP($B25,resultaten!$B$3:$CL$41,5,FALSE)),"",VLOOKUP($B25,resultaten!$B$3:$CL$41,5,FALSE))</f>
        <v>8.8699999999999992</v>
      </c>
      <c r="H25" s="37">
        <f>IF(ISERROR(VLOOKUP($B25,resultaten!$B$3:$CL$41,4,FALSE)),"",VLOOKUP($B25,resultaten!$B$3:$CL$41,4,FALSE))</f>
        <v>15</v>
      </c>
      <c r="I25" s="49">
        <v>9.8699999999999992</v>
      </c>
      <c r="J25" s="35">
        <f t="shared" si="1"/>
        <v>8.8699999999999992</v>
      </c>
      <c r="K25" s="35" t="str">
        <f t="shared" si="3"/>
        <v/>
      </c>
    </row>
    <row r="26" spans="1:11" x14ac:dyDescent="0.25">
      <c r="A26" s="27">
        <v>25</v>
      </c>
      <c r="B26" s="27">
        <v>27</v>
      </c>
      <c r="C26" s="10">
        <f>IF(ISERROR(VLOOKUP(B26,resultaten!$B$3:$CL$40,2,FALSE)),"",VLOOKUP(B26,resultaten!$B$3:$CL$40,2,FALSE))</f>
        <v>0</v>
      </c>
      <c r="D26" s="36">
        <f>IF(ISERROR(VLOOKUP(B26,resultaten!$B$3:$CL$41,89,FALSE)),"",VLOOKUP(B26,resultaten!$B$3:$CL$41,89,FALSE))</f>
        <v>0</v>
      </c>
      <c r="E26" s="35">
        <f t="shared" si="0"/>
        <v>0</v>
      </c>
      <c r="F26" s="36">
        <f>IF(ISERROR(VLOOKUP($B26,resultaten!$B$3:$CL$41,3,FALSE)),"",VLOOKUP($B26,resultaten!$B$3:$CL$41,3,FALSE))</f>
        <v>0</v>
      </c>
      <c r="G26" s="35">
        <f>IF(ISERROR(VLOOKUP($B26,resultaten!$B$3:$CL$41,5,FALSE)),"",VLOOKUP($B26,resultaten!$B$3:$CL$41,5,FALSE))</f>
        <v>0</v>
      </c>
      <c r="H26" s="37">
        <f>IF(ISERROR(VLOOKUP($B26,resultaten!$B$3:$CL$41,4,FALSE)),"",VLOOKUP($B26,resultaten!$B$3:$CL$41,4,FALSE))</f>
        <v>0</v>
      </c>
      <c r="I26" s="49"/>
      <c r="J26" s="35">
        <f t="shared" si="1"/>
        <v>0</v>
      </c>
      <c r="K26" s="35" t="str">
        <f t="shared" si="3"/>
        <v/>
      </c>
    </row>
    <row r="27" spans="1:11" x14ac:dyDescent="0.25">
      <c r="A27" s="27">
        <v>26</v>
      </c>
      <c r="B27" s="27">
        <v>20</v>
      </c>
      <c r="C27" s="10" t="str">
        <f>IF(ISERROR(VLOOKUP(B27,resultaten!$B$3:$CL$40,2,FALSE)),"",VLOOKUP(B27,resultaten!$B$3:$CL$40,2,FALSE))</f>
        <v>Marly Paridaans</v>
      </c>
      <c r="D27" s="36">
        <f>IF(ISERROR(VLOOKUP(B27,resultaten!$B$3:$CL$41,89,FALSE)),"",VLOOKUP(B27,resultaten!$B$3:$CL$41,89,FALSE))</f>
        <v>0</v>
      </c>
      <c r="E27" s="35">
        <f t="shared" si="0"/>
        <v>0</v>
      </c>
      <c r="F27" s="36">
        <f>IF(ISERROR(VLOOKUP($B27,resultaten!$B$3:$CL$41,3,FALSE)),"",VLOOKUP($B27,resultaten!$B$3:$CL$41,3,FALSE))</f>
        <v>0</v>
      </c>
      <c r="G27" s="35">
        <f>IF(ISERROR(VLOOKUP($B27,resultaten!$B$3:$CL$41,5,FALSE)),"",VLOOKUP($B27,resultaten!$B$3:$CL$41,5,FALSE))</f>
        <v>0</v>
      </c>
      <c r="H27" s="37">
        <f>IF(ISERROR(VLOOKUP($B27,resultaten!$B$3:$CL$41,4,FALSE)),"",VLOOKUP($B27,resultaten!$B$3:$CL$41,4,FALSE))</f>
        <v>0</v>
      </c>
      <c r="I27" s="49"/>
      <c r="J27" s="35">
        <f t="shared" si="1"/>
        <v>0</v>
      </c>
      <c r="K27" s="35" t="str">
        <f t="shared" si="3"/>
        <v/>
      </c>
    </row>
    <row r="28" spans="1:11" x14ac:dyDescent="0.25">
      <c r="A28" s="27">
        <v>27</v>
      </c>
      <c r="B28" s="27">
        <v>29</v>
      </c>
      <c r="C28" s="10">
        <f>IF(ISERROR(VLOOKUP(B28,resultaten!$B$3:$CL$40,2,FALSE)),"",VLOOKUP(B28,resultaten!$B$3:$CL$40,2,FALSE))</f>
        <v>0</v>
      </c>
      <c r="D28" s="36">
        <f>IF(ISERROR(VLOOKUP(B28,resultaten!$B$3:$CL$41,89,FALSE)),"",VLOOKUP(B28,resultaten!$B$3:$CL$41,89,FALSE))</f>
        <v>0</v>
      </c>
      <c r="E28" s="35">
        <f t="shared" si="0"/>
        <v>0</v>
      </c>
      <c r="F28" s="36">
        <f>IF(ISERROR(VLOOKUP($B28,resultaten!$B$3:$CL$41,3,FALSE)),"",VLOOKUP($B28,resultaten!$B$3:$CL$41,3,FALSE))</f>
        <v>0</v>
      </c>
      <c r="G28" s="35">
        <f>IF(ISERROR(VLOOKUP($B28,resultaten!$B$3:$CL$41,5,FALSE)),"",VLOOKUP($B28,resultaten!$B$3:$CL$41,5,FALSE))</f>
        <v>0</v>
      </c>
      <c r="H28" s="37">
        <f>IF(ISERROR(VLOOKUP($B28,resultaten!$B$3:$CL$41,4,FALSE)),"",VLOOKUP($B28,resultaten!$B$3:$CL$41,4,FALSE))</f>
        <v>0</v>
      </c>
      <c r="I28" s="49"/>
      <c r="J28" s="35">
        <f t="shared" si="1"/>
        <v>0</v>
      </c>
      <c r="K28" s="35" t="str">
        <f t="shared" si="3"/>
        <v/>
      </c>
    </row>
    <row r="29" spans="1:11" x14ac:dyDescent="0.25">
      <c r="A29" s="27">
        <v>28</v>
      </c>
      <c r="B29" s="27">
        <v>15</v>
      </c>
      <c r="C29" s="10" t="str">
        <f>IF(ISERROR(VLOOKUP(B29,resultaten!$B$3:$CL$40,2,FALSE)),"",VLOOKUP(B29,resultaten!$B$3:$CL$40,2,FALSE))</f>
        <v>Kay Kerkhofs</v>
      </c>
      <c r="D29" s="36">
        <f>IF(ISERROR(VLOOKUP(B29,resultaten!$B$3:$CL$41,89,FALSE)),"",VLOOKUP(B29,resultaten!$B$3:$CL$41,89,FALSE))</f>
        <v>0</v>
      </c>
      <c r="E29" s="35">
        <f t="shared" si="0"/>
        <v>0</v>
      </c>
      <c r="F29" s="36">
        <f>IF(ISERROR(VLOOKUP($B29,resultaten!$B$3:$CL$41,3,FALSE)),"",VLOOKUP($B29,resultaten!$B$3:$CL$41,3,FALSE))</f>
        <v>0</v>
      </c>
      <c r="G29" s="35">
        <f>IF(ISERROR(VLOOKUP($B29,resultaten!$B$3:$CL$41,5,FALSE)),"",VLOOKUP($B29,resultaten!$B$3:$CL$41,5,FALSE))</f>
        <v>0</v>
      </c>
      <c r="H29" s="37">
        <f>IF(ISERROR(VLOOKUP($B29,resultaten!$B$3:$CL$41,4,FALSE)),"",VLOOKUP($B29,resultaten!$B$3:$CL$41,4,FALSE))</f>
        <v>0</v>
      </c>
      <c r="I29" s="49"/>
      <c r="J29" s="35">
        <f t="shared" si="1"/>
        <v>0</v>
      </c>
      <c r="K29" s="35" t="str">
        <f t="shared" si="3"/>
        <v/>
      </c>
    </row>
    <row r="30" spans="1:11" x14ac:dyDescent="0.25">
      <c r="A30" s="27">
        <v>29</v>
      </c>
      <c r="B30" s="27">
        <v>28</v>
      </c>
      <c r="C30" s="10">
        <f>IF(ISERROR(VLOOKUP(B30,resultaten!$B$3:$CL$40,2,FALSE)),"",VLOOKUP(B30,resultaten!$B$3:$CL$40,2,FALSE))</f>
        <v>0</v>
      </c>
      <c r="D30" s="36">
        <f>IF(ISERROR(VLOOKUP(B30,resultaten!$B$3:$CL$41,89,FALSE)),"",VLOOKUP(B30,resultaten!$B$3:$CL$41,89,FALSE))</f>
        <v>0</v>
      </c>
      <c r="E30" s="35">
        <f t="shared" si="0"/>
        <v>0</v>
      </c>
      <c r="F30" s="36">
        <f>IF(ISERROR(VLOOKUP($B30,resultaten!$B$3:$CL$41,3,FALSE)),"",VLOOKUP($B30,resultaten!$B$3:$CL$41,3,FALSE))</f>
        <v>0</v>
      </c>
      <c r="G30" s="35">
        <f>IF(ISERROR(VLOOKUP($B30,resultaten!$B$3:$CL$41,5,FALSE)),"",VLOOKUP($B30,resultaten!$B$3:$CL$41,5,FALSE))</f>
        <v>0</v>
      </c>
      <c r="H30" s="37">
        <f>IF(ISERROR(VLOOKUP($B30,resultaten!$B$3:$CL$41,4,FALSE)),"",VLOOKUP($B30,resultaten!$B$3:$CL$41,4,FALSE))</f>
        <v>0</v>
      </c>
      <c r="I30" s="49"/>
      <c r="J30" s="35">
        <f t="shared" si="1"/>
        <v>0</v>
      </c>
      <c r="K30" s="35" t="str">
        <f t="shared" si="3"/>
        <v/>
      </c>
    </row>
    <row r="31" spans="1:11" x14ac:dyDescent="0.25">
      <c r="A31" s="26"/>
      <c r="C31" s="10" t="str">
        <f>IF(ISERROR(VLOOKUP(B31,resultaten!$B$3:$CL$40,2,FALSE)),"",VLOOKUP(B31,resultaten!$B$3:$CL$40,2,FALSE))</f>
        <v/>
      </c>
      <c r="D31" s="36">
        <f>IF(ISERROR(VLOOKUP(B31,resultaten!$B$3:$CL$41,89,FALSE)),0,VLOOKUP(B31,resultaten!$B$3:$CL$41,89,FALSE))</f>
        <v>0</v>
      </c>
      <c r="E31" s="35">
        <f t="shared" si="0"/>
        <v>0</v>
      </c>
      <c r="F31" s="36">
        <f>IF(ISERROR(VLOOKUP($B31,resultaten!$B$3:$CL$41,3,FALSE)),0,VLOOKUP($B31,resultaten!$B$3:$CL$41,3,FALSE))</f>
        <v>0</v>
      </c>
      <c r="G31" s="35">
        <f>IF(ISERROR(VLOOKUP($B31,resultaten!$B$3:$CL$41,5,FALSE)),0,VLOOKUP($B31,resultaten!$B$3:$CL$41,5,FALSE))</f>
        <v>0</v>
      </c>
      <c r="H31" s="37">
        <f>IF(ISERROR(VLOOKUP($B31,resultaten!$B$3:$CL$41,4,FALSE)),0,VLOOKUP($B31,resultaten!$B$3:$CL$41,4,FALSE))</f>
        <v>0</v>
      </c>
      <c r="I31" s="49"/>
      <c r="J31" s="35">
        <f t="shared" si="1"/>
        <v>0</v>
      </c>
    </row>
    <row r="32" spans="1:11" x14ac:dyDescent="0.25">
      <c r="A32" s="27">
        <v>31</v>
      </c>
      <c r="C32" s="10" t="str">
        <f>IF(ISERROR(VLOOKUP(B32,resultaten!$B$3:$CL$40,2,FALSE)),"",VLOOKUP(B32,resultaten!$B$3:$CL$40,2,FALSE))</f>
        <v/>
      </c>
      <c r="D32" s="36">
        <f>IF(ISERROR(VLOOKUP(B32,resultaten!$B$3:$CL$41,89,FALSE)),0,VLOOKUP(B32,resultaten!$B$3:$CL$41,89,FALSE))</f>
        <v>0</v>
      </c>
      <c r="E32" s="35">
        <f t="shared" si="0"/>
        <v>0</v>
      </c>
      <c r="F32" s="36">
        <f>IF(ISERROR(VLOOKUP($B32,resultaten!$B$3:$CL$41,3,FALSE)),0,VLOOKUP($B32,resultaten!$B$3:$CL$41,3,FALSE))</f>
        <v>0</v>
      </c>
      <c r="G32" s="35">
        <f>IF(ISERROR(VLOOKUP($B32,resultaten!$B$3:$CL$41,5,FALSE)),0,VLOOKUP($B32,resultaten!$B$3:$CL$41,5,FALSE))</f>
        <v>0</v>
      </c>
      <c r="H32" s="37">
        <f>IF(ISERROR(VLOOKUP($B32,resultaten!$B$3:$CL$41,4,FALSE)),0,VLOOKUP($B32,resultaten!$B$3:$CL$41,4,FALSE))</f>
        <v>0</v>
      </c>
      <c r="I32" s="49">
        <v>2</v>
      </c>
      <c r="J32" s="35">
        <f t="shared" si="1"/>
        <v>0</v>
      </c>
    </row>
    <row r="33" spans="1:11" x14ac:dyDescent="0.25">
      <c r="A33" s="27">
        <v>32</v>
      </c>
      <c r="C33" s="10" t="str">
        <f>IF(ISERROR(VLOOKUP(B33,resultaten!$B$3:$CL$40,2,FALSE)),"",VLOOKUP(B33,resultaten!$B$3:$CL$40,2,FALSE))</f>
        <v/>
      </c>
      <c r="D33" s="36">
        <f>IF(ISERROR(VLOOKUP(B33,resultaten!$B$3:$CL$41,89,FALSE)),0,VLOOKUP(B33,resultaten!$B$3:$CL$41,89,FALSE))</f>
        <v>0</v>
      </c>
      <c r="E33" s="35">
        <f t="shared" si="0"/>
        <v>0</v>
      </c>
      <c r="F33" s="36">
        <f>IF(ISERROR(VLOOKUP($B33,resultaten!$B$3:$CL$41,3,FALSE)),0,VLOOKUP($B33,resultaten!$B$3:$CL$41,3,FALSE))</f>
        <v>0</v>
      </c>
      <c r="G33" s="35">
        <f>IF(ISERROR(VLOOKUP($B33,resultaten!$B$3:$CL$41,5,FALSE)),0,VLOOKUP($B33,resultaten!$B$3:$CL$41,5,FALSE))</f>
        <v>0</v>
      </c>
      <c r="H33" s="37">
        <f>IF(ISERROR(VLOOKUP($B33,resultaten!$B$3:$CL$41,4,FALSE)),0,VLOOKUP($B33,resultaten!$B$3:$CL$41,4,FALSE))</f>
        <v>0</v>
      </c>
      <c r="I33" s="49">
        <v>3</v>
      </c>
      <c r="J33" s="35">
        <f t="shared" si="1"/>
        <v>0</v>
      </c>
    </row>
    <row r="34" spans="1:11" x14ac:dyDescent="0.25">
      <c r="A34" s="27">
        <v>33</v>
      </c>
      <c r="C34" s="10" t="str">
        <f>IF(ISERROR(VLOOKUP(B34,resultaten!$B$3:$CL$40,2,FALSE)),"",VLOOKUP(B34,resultaten!$B$3:$CL$40,2,FALSE))</f>
        <v/>
      </c>
      <c r="D34" s="36">
        <f>IF(ISERROR(VLOOKUP(B34,resultaten!$B$3:$CL$41,89,FALSE)),0,VLOOKUP(B34,resultaten!$B$3:$CL$41,89,FALSE))</f>
        <v>0</v>
      </c>
      <c r="E34" s="35">
        <f t="shared" si="0"/>
        <v>0</v>
      </c>
      <c r="F34" s="36">
        <f>IF(ISERROR(VLOOKUP($B34,resultaten!$B$3:$CL$41,3,FALSE)),0,VLOOKUP($B34,resultaten!$B$3:$CL$41,3,FALSE))</f>
        <v>0</v>
      </c>
      <c r="G34" s="35">
        <f>IF(ISERROR(VLOOKUP($B34,resultaten!$B$3:$CL$41,5,FALSE)),0,VLOOKUP($B34,resultaten!$B$3:$CL$41,5,FALSE))</f>
        <v>0</v>
      </c>
      <c r="H34" s="37">
        <f>IF(ISERROR(VLOOKUP($B34,resultaten!$B$3:$CL$41,4,FALSE)),0,VLOOKUP($B34,resultaten!$B$3:$CL$41,4,FALSE))</f>
        <v>0</v>
      </c>
      <c r="I34" s="49">
        <v>4</v>
      </c>
      <c r="J34" s="35">
        <f t="shared" si="1"/>
        <v>0</v>
      </c>
    </row>
    <row r="35" spans="1:11" x14ac:dyDescent="0.25">
      <c r="A35" s="27">
        <v>34</v>
      </c>
      <c r="C35" s="10" t="str">
        <f>IF(ISERROR(VLOOKUP(B35,resultaten!$B$3:$CL$40,2,FALSE)),"",VLOOKUP(B35,resultaten!$B$3:$CL$40,2,FALSE))</f>
        <v/>
      </c>
      <c r="D35" s="36">
        <f>IF(ISERROR(VLOOKUP(B35,resultaten!$B$3:$CL$41,89,FALSE)),0,VLOOKUP(B35,resultaten!$B$3:$CL$41,89,FALSE))</f>
        <v>0</v>
      </c>
      <c r="E35" s="35">
        <f t="shared" si="0"/>
        <v>0</v>
      </c>
      <c r="F35" s="36">
        <f>IF(ISERROR(VLOOKUP($B35,resultaten!$B$3:$CL$41,3,FALSE)),0,VLOOKUP($B35,resultaten!$B$3:$CL$41,3,FALSE))</f>
        <v>0</v>
      </c>
      <c r="G35" s="35">
        <f>IF(ISERROR(VLOOKUP($B35,resultaten!$B$3:$CL$41,5,FALSE)),0,VLOOKUP($B35,resultaten!$B$3:$CL$41,5,FALSE))</f>
        <v>0</v>
      </c>
      <c r="H35" s="37">
        <f>IF(ISERROR(VLOOKUP($B35,resultaten!$B$3:$CL$41,4,FALSE)),0,VLOOKUP($B35,resultaten!$B$3:$CL$41,4,FALSE))</f>
        <v>0</v>
      </c>
      <c r="I35" s="49">
        <v>5</v>
      </c>
      <c r="J35" s="35">
        <f t="shared" si="1"/>
        <v>0</v>
      </c>
    </row>
    <row r="36" spans="1:11" x14ac:dyDescent="0.25">
      <c r="A36" s="27">
        <v>35</v>
      </c>
      <c r="C36" s="10" t="str">
        <f>IF(ISERROR(VLOOKUP(B36,resultaten!$B$3:$CL$40,2,FALSE)),"",VLOOKUP(B36,resultaten!$B$3:$CL$40,2,FALSE))</f>
        <v/>
      </c>
      <c r="D36" s="36">
        <f>IF(ISERROR(VLOOKUP(B36,resultaten!$B$3:$CL$41,89,FALSE)),0,VLOOKUP(B36,resultaten!$B$3:$CL$41,89,FALSE))</f>
        <v>0</v>
      </c>
      <c r="E36" s="35">
        <f t="shared" si="0"/>
        <v>0</v>
      </c>
      <c r="F36" s="36">
        <f>IF(ISERROR(VLOOKUP($B36,resultaten!$B$3:$CL$41,3,FALSE)),0,VLOOKUP($B36,resultaten!$B$3:$CL$41,3,FALSE))</f>
        <v>0</v>
      </c>
      <c r="G36" s="35">
        <f>IF(ISERROR(VLOOKUP($B36,resultaten!$B$3:$CL$41,5,FALSE)),0,VLOOKUP($B36,resultaten!$B$3:$CL$41,5,FALSE))</f>
        <v>0</v>
      </c>
      <c r="H36" s="37">
        <f>IF(ISERROR(VLOOKUP($B36,resultaten!$B$3:$CL$41,4,FALSE)),0,VLOOKUP($B36,resultaten!$B$3:$CL$41,4,FALSE))</f>
        <v>0</v>
      </c>
      <c r="I36" s="49">
        <v>6</v>
      </c>
      <c r="J36" s="35">
        <f t="shared" si="1"/>
        <v>0</v>
      </c>
    </row>
    <row r="37" spans="1:11" x14ac:dyDescent="0.25">
      <c r="A37" s="27">
        <v>36</v>
      </c>
      <c r="C37" s="10" t="str">
        <f>IF(ISERROR(VLOOKUP(B37,resultaten!$B$3:$CL$40,2,FALSE)),"",VLOOKUP(B37,resultaten!$B$3:$CL$40,2,FALSE))</f>
        <v/>
      </c>
      <c r="D37" s="36">
        <f>IF(ISERROR(VLOOKUP(B37,resultaten!$B$3:$CL$41,89,FALSE)),0,VLOOKUP(B37,resultaten!$B$3:$CL$41,89,FALSE))</f>
        <v>0</v>
      </c>
      <c r="E37" s="35">
        <f t="shared" si="0"/>
        <v>0</v>
      </c>
      <c r="F37" s="36">
        <f>IF(ISERROR(VLOOKUP($B37,resultaten!$B$3:$CL$41,3,FALSE)),0,VLOOKUP($B37,resultaten!$B$3:$CL$41,3,FALSE))</f>
        <v>0</v>
      </c>
      <c r="G37" s="35">
        <f>IF(ISERROR(VLOOKUP($B37,resultaten!$B$3:$CL$41,5,FALSE)),0,VLOOKUP($B37,resultaten!$B$3:$CL$41,5,FALSE))</f>
        <v>0</v>
      </c>
      <c r="H37" s="37">
        <f>IF(ISERROR(VLOOKUP($B37,resultaten!$B$3:$CL$41,4,FALSE)),0,VLOOKUP($B37,resultaten!$B$3:$CL$41,4,FALSE))</f>
        <v>0</v>
      </c>
      <c r="I37" s="49">
        <v>7</v>
      </c>
      <c r="J37" s="35">
        <f t="shared" si="1"/>
        <v>0</v>
      </c>
    </row>
    <row r="38" spans="1:11" x14ac:dyDescent="0.25">
      <c r="A38" s="27">
        <v>37</v>
      </c>
      <c r="C38" s="10" t="str">
        <f>IF(ISERROR(VLOOKUP(B38,resultaten!$B$3:$CL$40,2,FALSE)),"",VLOOKUP(B38,resultaten!$B$3:$CL$40,2,FALSE))</f>
        <v/>
      </c>
      <c r="D38" s="36">
        <f>IF(ISERROR(VLOOKUP(B38,resultaten!$B$3:$CL$41,89,FALSE)),0,VLOOKUP(B38,resultaten!$B$3:$CL$41,89,FALSE))</f>
        <v>0</v>
      </c>
      <c r="E38" s="35">
        <f t="shared" si="0"/>
        <v>0</v>
      </c>
      <c r="F38" s="36">
        <f>IF(ISERROR(VLOOKUP($B38,resultaten!$B$3:$CL$41,3,FALSE)),0,VLOOKUP($B38,resultaten!$B$3:$CL$41,3,FALSE))</f>
        <v>0</v>
      </c>
      <c r="G38" s="35">
        <f>IF(ISERROR(VLOOKUP($B38,resultaten!$B$3:$CL$41,5,FALSE)),0,VLOOKUP($B38,resultaten!$B$3:$CL$41,5,FALSE))</f>
        <v>0</v>
      </c>
      <c r="H38" s="37">
        <f>IF(ISERROR(VLOOKUP($B38,resultaten!$B$3:$CL$41,4,FALSE)),0,VLOOKUP($B38,resultaten!$B$3:$CL$41,4,FALSE))</f>
        <v>0</v>
      </c>
      <c r="I38" s="49">
        <v>8</v>
      </c>
      <c r="J38" s="35">
        <f t="shared" si="1"/>
        <v>0</v>
      </c>
    </row>
    <row r="39" spans="1:11" x14ac:dyDescent="0.25">
      <c r="A39" s="27">
        <v>38</v>
      </c>
      <c r="C39" s="10" t="str">
        <f>IF(ISERROR(VLOOKUP(B39,resultaten!$B$3:$CL$40,2,FALSE)),"",VLOOKUP(B39,resultaten!$B$3:$CL$40,2,FALSE))</f>
        <v/>
      </c>
      <c r="D39" s="36">
        <f>IF(ISERROR(VLOOKUP(B39,resultaten!$B$3:$CL$41,89,FALSE)),0,VLOOKUP(B39,resultaten!$B$3:$CL$41,89,FALSE))</f>
        <v>0</v>
      </c>
      <c r="E39" s="35">
        <f t="shared" si="0"/>
        <v>0</v>
      </c>
      <c r="F39" s="36">
        <f>IF(ISERROR(VLOOKUP($B39,resultaten!$B$3:$CL$41,3,FALSE)),0,VLOOKUP($B39,resultaten!$B$3:$CL$41,3,FALSE))</f>
        <v>0</v>
      </c>
      <c r="G39" s="35">
        <f>IF(ISERROR(VLOOKUP($B39,resultaten!$B$3:$CL$41,5,FALSE)),0,VLOOKUP($B39,resultaten!$B$3:$CL$41,5,FALSE))</f>
        <v>0</v>
      </c>
      <c r="H39" s="37">
        <f>IF(ISERROR(VLOOKUP($B39,resultaten!$B$3:$CL$41,4,FALSE)),0,VLOOKUP($B39,resultaten!$B$3:$CL$41,4,FALSE))</f>
        <v>0</v>
      </c>
      <c r="I39" s="49">
        <v>9</v>
      </c>
      <c r="J39" s="35">
        <f t="shared" si="1"/>
        <v>0</v>
      </c>
    </row>
    <row r="40" spans="1:11" x14ac:dyDescent="0.25">
      <c r="A40" s="27">
        <v>39</v>
      </c>
      <c r="C40" s="10" t="str">
        <f>IF(ISERROR(VLOOKUP(B40,resultaten!$B$3:$CL$40,2,FALSE)),"",VLOOKUP(B40,resultaten!$B$3:$CL$40,2,FALSE))</f>
        <v/>
      </c>
      <c r="D40" s="36">
        <f>IF(ISERROR(VLOOKUP(B40,resultaten!$B$3:$CL$41,89,FALSE)),0,VLOOKUP(B40,resultaten!$B$3:$CL$41,89,FALSE))</f>
        <v>0</v>
      </c>
      <c r="E40" s="35">
        <f t="shared" si="0"/>
        <v>0</v>
      </c>
      <c r="F40" s="36">
        <f>IF(ISERROR(VLOOKUP($B40,resultaten!$B$3:$CL$41,3,FALSE)),0,VLOOKUP($B40,resultaten!$B$3:$CL$41,3,FALSE))</f>
        <v>0</v>
      </c>
      <c r="G40" s="35">
        <f>IF(ISERROR(VLOOKUP($B40,resultaten!$B$3:$CL$41,5,FALSE)),0,VLOOKUP($B40,resultaten!$B$3:$CL$41,5,FALSE))</f>
        <v>0</v>
      </c>
      <c r="H40" s="37">
        <f>IF(ISERROR(VLOOKUP($B40,resultaten!$B$3:$CL$41,4,FALSE)),0,VLOOKUP($B40,resultaten!$B$3:$CL$41,4,FALSE))</f>
        <v>0</v>
      </c>
      <c r="I40" s="49">
        <v>10</v>
      </c>
      <c r="J40" s="35">
        <f t="shared" si="1"/>
        <v>0</v>
      </c>
    </row>
    <row r="41" spans="1:11" x14ac:dyDescent="0.25">
      <c r="A41" s="27">
        <v>40</v>
      </c>
      <c r="B41" s="38"/>
      <c r="C41" s="11"/>
      <c r="D41" s="12"/>
      <c r="E41" s="9"/>
      <c r="F41" s="12"/>
      <c r="G41" s="6"/>
      <c r="H41" s="14"/>
      <c r="I41" s="50"/>
      <c r="J41" s="7"/>
      <c r="K41" s="7"/>
    </row>
  </sheetData>
  <sortState ref="B2:K41">
    <sortCondition descending="1" ref="E2:E41"/>
    <sortCondition descending="1" ref="G2:G41"/>
    <sortCondition descending="1" ref="H2:H41"/>
  </sortState>
  <phoneticPr fontId="3" type="noConversion"/>
  <conditionalFormatting sqref="K2:K30">
    <cfRule type="top10" dxfId="1" priority="2" stopIfTrue="1" rank="1"/>
  </conditionalFormatting>
  <conditionalFormatting sqref="D32:J41">
    <cfRule type="expression" dxfId="0" priority="1">
      <formula>$B32=""</formula>
    </cfRule>
  </conditionalFormatting>
  <pageMargins left="0.39370078740157483" right="0.39370078740157483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orteer">
                <anchor moveWithCells="1" siz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17</xdr:col>
                    <xdr:colOff>0</xdr:colOff>
                    <xdr:row>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B41"/>
  <sheetViews>
    <sheetView workbookViewId="0">
      <selection activeCell="B26" sqref="B26"/>
    </sheetView>
  </sheetViews>
  <sheetFormatPr defaultRowHeight="13.2" x14ac:dyDescent="0.25"/>
  <cols>
    <col min="1" max="1" width="6.6640625" style="27" customWidth="1"/>
    <col min="2" max="2" width="30.6640625" customWidth="1"/>
  </cols>
  <sheetData>
    <row r="1" spans="1:2" x14ac:dyDescent="0.25">
      <c r="A1" s="51" t="s">
        <v>68</v>
      </c>
      <c r="B1" s="20" t="s">
        <v>69</v>
      </c>
    </row>
    <row r="2" spans="1:2" x14ac:dyDescent="0.25">
      <c r="A2" s="27">
        <v>1</v>
      </c>
      <c r="B2" s="20" t="s">
        <v>63</v>
      </c>
    </row>
    <row r="3" spans="1:2" x14ac:dyDescent="0.25">
      <c r="A3" s="27">
        <v>2</v>
      </c>
      <c r="B3" s="20" t="s">
        <v>60</v>
      </c>
    </row>
    <row r="4" spans="1:2" x14ac:dyDescent="0.25">
      <c r="A4" s="27">
        <v>3</v>
      </c>
      <c r="B4" s="20" t="s">
        <v>41</v>
      </c>
    </row>
    <row r="5" spans="1:2" x14ac:dyDescent="0.25">
      <c r="A5" s="27">
        <v>4</v>
      </c>
      <c r="B5" s="20" t="s">
        <v>42</v>
      </c>
    </row>
    <row r="6" spans="1:2" x14ac:dyDescent="0.25">
      <c r="A6" s="27">
        <v>5</v>
      </c>
      <c r="B6" t="s">
        <v>43</v>
      </c>
    </row>
    <row r="7" spans="1:2" x14ac:dyDescent="0.25">
      <c r="A7" s="27">
        <v>6</v>
      </c>
      <c r="B7" t="s">
        <v>55</v>
      </c>
    </row>
    <row r="8" spans="1:2" x14ac:dyDescent="0.25">
      <c r="A8" s="27">
        <v>7</v>
      </c>
      <c r="B8" t="s">
        <v>44</v>
      </c>
    </row>
    <row r="9" spans="1:2" x14ac:dyDescent="0.25">
      <c r="A9" s="27">
        <v>8</v>
      </c>
      <c r="B9" t="s">
        <v>45</v>
      </c>
    </row>
    <row r="10" spans="1:2" x14ac:dyDescent="0.25">
      <c r="A10" s="27">
        <v>9</v>
      </c>
      <c r="B10" t="s">
        <v>46</v>
      </c>
    </row>
    <row r="11" spans="1:2" x14ac:dyDescent="0.25">
      <c r="A11" s="27">
        <v>10</v>
      </c>
      <c r="B11" t="s">
        <v>47</v>
      </c>
    </row>
    <row r="12" spans="1:2" x14ac:dyDescent="0.25">
      <c r="A12" s="27">
        <v>11</v>
      </c>
      <c r="B12" t="s">
        <v>48</v>
      </c>
    </row>
    <row r="13" spans="1:2" x14ac:dyDescent="0.25">
      <c r="A13" s="27">
        <v>12</v>
      </c>
      <c r="B13" t="s">
        <v>49</v>
      </c>
    </row>
    <row r="14" spans="1:2" x14ac:dyDescent="0.25">
      <c r="A14" s="27">
        <v>13</v>
      </c>
      <c r="B14" t="s">
        <v>50</v>
      </c>
    </row>
    <row r="15" spans="1:2" x14ac:dyDescent="0.25">
      <c r="A15" s="27">
        <v>14</v>
      </c>
      <c r="B15" t="s">
        <v>51</v>
      </c>
    </row>
    <row r="16" spans="1:2" x14ac:dyDescent="0.25">
      <c r="A16" s="27">
        <v>15</v>
      </c>
      <c r="B16" s="20" t="s">
        <v>72</v>
      </c>
    </row>
    <row r="17" spans="1:2" x14ac:dyDescent="0.25">
      <c r="A17" s="27">
        <v>16</v>
      </c>
      <c r="B17" s="20" t="s">
        <v>71</v>
      </c>
    </row>
    <row r="18" spans="1:2" x14ac:dyDescent="0.25">
      <c r="A18" s="27">
        <v>17</v>
      </c>
      <c r="B18" s="20" t="s">
        <v>73</v>
      </c>
    </row>
    <row r="19" spans="1:2" x14ac:dyDescent="0.25">
      <c r="A19" s="27">
        <v>18</v>
      </c>
      <c r="B19" t="s">
        <v>59</v>
      </c>
    </row>
    <row r="20" spans="1:2" x14ac:dyDescent="0.25">
      <c r="A20" s="27">
        <v>19</v>
      </c>
      <c r="B20" t="s">
        <v>52</v>
      </c>
    </row>
    <row r="21" spans="1:2" x14ac:dyDescent="0.25">
      <c r="A21" s="27">
        <v>20</v>
      </c>
      <c r="B21" t="s">
        <v>58</v>
      </c>
    </row>
    <row r="22" spans="1:2" x14ac:dyDescent="0.25">
      <c r="A22" s="27">
        <v>21</v>
      </c>
      <c r="B22" s="20" t="s">
        <v>62</v>
      </c>
    </row>
    <row r="23" spans="1:2" x14ac:dyDescent="0.25">
      <c r="A23" s="27">
        <v>22</v>
      </c>
      <c r="B23" t="s">
        <v>53</v>
      </c>
    </row>
    <row r="24" spans="1:2" x14ac:dyDescent="0.25">
      <c r="A24" s="27">
        <v>23</v>
      </c>
      <c r="B24" t="s">
        <v>54</v>
      </c>
    </row>
    <row r="25" spans="1:2" x14ac:dyDescent="0.25">
      <c r="A25" s="27">
        <v>24</v>
      </c>
      <c r="B25" t="s">
        <v>61</v>
      </c>
    </row>
    <row r="26" spans="1:2" x14ac:dyDescent="0.25">
      <c r="A26" s="27">
        <v>25</v>
      </c>
      <c r="B26" s="20" t="s">
        <v>74</v>
      </c>
    </row>
    <row r="27" spans="1:2" x14ac:dyDescent="0.25">
      <c r="A27" s="27">
        <v>26</v>
      </c>
      <c r="B27" s="20"/>
    </row>
    <row r="28" spans="1:2" x14ac:dyDescent="0.25">
      <c r="A28" s="27">
        <v>27</v>
      </c>
    </row>
    <row r="29" spans="1:2" x14ac:dyDescent="0.25">
      <c r="A29" s="27">
        <v>28</v>
      </c>
    </row>
    <row r="30" spans="1:2" x14ac:dyDescent="0.25">
      <c r="A30" s="27">
        <v>29</v>
      </c>
    </row>
    <row r="31" spans="1:2" x14ac:dyDescent="0.25">
      <c r="A31" s="27">
        <v>30</v>
      </c>
      <c r="B31" s="20"/>
    </row>
    <row r="32" spans="1:2" x14ac:dyDescent="0.25">
      <c r="A32" s="27">
        <v>31</v>
      </c>
      <c r="B32" s="20"/>
    </row>
    <row r="33" spans="1:1" x14ac:dyDescent="0.25">
      <c r="A33" s="27">
        <v>32</v>
      </c>
    </row>
    <row r="34" spans="1:1" x14ac:dyDescent="0.25">
      <c r="A34" s="27">
        <v>33</v>
      </c>
    </row>
    <row r="35" spans="1:1" x14ac:dyDescent="0.25">
      <c r="A35" s="27">
        <v>34</v>
      </c>
    </row>
    <row r="36" spans="1:1" x14ac:dyDescent="0.25">
      <c r="A36" s="27">
        <v>35</v>
      </c>
    </row>
    <row r="37" spans="1:1" x14ac:dyDescent="0.25">
      <c r="A37" s="27">
        <v>36</v>
      </c>
    </row>
    <row r="38" spans="1:1" x14ac:dyDescent="0.25">
      <c r="A38" s="27">
        <v>37</v>
      </c>
    </row>
    <row r="39" spans="1:1" x14ac:dyDescent="0.25">
      <c r="A39" s="27">
        <v>38</v>
      </c>
    </row>
    <row r="40" spans="1:1" x14ac:dyDescent="0.25">
      <c r="A40" s="27">
        <v>39</v>
      </c>
    </row>
    <row r="41" spans="1:1" x14ac:dyDescent="0.25">
      <c r="A41" s="27">
        <v>40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K1"/>
  <sheetViews>
    <sheetView showZeros="0" zoomScale="89" workbookViewId="0">
      <selection activeCell="B2" sqref="B2"/>
    </sheetView>
  </sheetViews>
  <sheetFormatPr defaultRowHeight="13.2" x14ac:dyDescent="0.25"/>
  <cols>
    <col min="1" max="1" width="3" bestFit="1" customWidth="1"/>
    <col min="2" max="2" width="23.33203125" bestFit="1" customWidth="1"/>
    <col min="3" max="3" width="5.88671875" bestFit="1" customWidth="1"/>
    <col min="4" max="4" width="10.109375" bestFit="1" customWidth="1"/>
    <col min="5" max="5" width="10" style="1" bestFit="1" customWidth="1"/>
    <col min="6" max="6" width="11.88671875" bestFit="1" customWidth="1"/>
    <col min="7" max="7" width="11.6640625" style="1" bestFit="1" customWidth="1"/>
    <col min="8" max="8" width="11.6640625" style="1" customWidth="1"/>
    <col min="9" max="9" width="13.5546875" customWidth="1"/>
    <col min="10" max="10" width="5" bestFit="1" customWidth="1"/>
  </cols>
  <sheetData>
    <row r="1" spans="1:11" s="6" customFormat="1" x14ac:dyDescent="0.25">
      <c r="A1" s="11" t="s">
        <v>12</v>
      </c>
      <c r="B1" s="11" t="s">
        <v>13</v>
      </c>
      <c r="C1" s="6" t="s">
        <v>5</v>
      </c>
      <c r="D1" s="12" t="s">
        <v>8</v>
      </c>
      <c r="E1" s="9" t="s">
        <v>10</v>
      </c>
      <c r="F1" s="12" t="s">
        <v>9</v>
      </c>
      <c r="G1" s="6" t="s">
        <v>11</v>
      </c>
      <c r="H1" s="15" t="s">
        <v>57</v>
      </c>
      <c r="I1" s="9" t="s">
        <v>30</v>
      </c>
      <c r="J1" s="6" t="s">
        <v>6</v>
      </c>
      <c r="K1" s="6" t="s">
        <v>7</v>
      </c>
    </row>
  </sheetData>
  <phoneticPr fontId="3" type="noConversion"/>
  <pageMargins left="0.75" right="0.75" top="1" bottom="1" header="0.5" footer="0.5"/>
  <pageSetup paperSize="9" scale="120" orientation="landscape" horizontalDpi="300" verticalDpi="30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E25"/>
  <sheetViews>
    <sheetView workbookViewId="0"/>
  </sheetViews>
  <sheetFormatPr defaultRowHeight="13.2" x14ac:dyDescent="0.25"/>
  <sheetData>
    <row r="2" spans="1:5" x14ac:dyDescent="0.25">
      <c r="A2" t="s">
        <v>15</v>
      </c>
      <c r="B2" t="s">
        <v>14</v>
      </c>
    </row>
    <row r="3" spans="1:5" x14ac:dyDescent="0.25">
      <c r="B3" t="s">
        <v>26</v>
      </c>
    </row>
    <row r="4" spans="1:5" x14ac:dyDescent="0.25">
      <c r="B4" t="s">
        <v>27</v>
      </c>
    </row>
    <row r="5" spans="1:5" x14ac:dyDescent="0.25">
      <c r="B5" t="s">
        <v>35</v>
      </c>
    </row>
    <row r="6" spans="1:5" x14ac:dyDescent="0.25">
      <c r="B6" t="s">
        <v>40</v>
      </c>
    </row>
    <row r="7" spans="1:5" x14ac:dyDescent="0.25">
      <c r="B7" t="s">
        <v>29</v>
      </c>
    </row>
    <row r="8" spans="1:5" x14ac:dyDescent="0.25">
      <c r="B8" t="s">
        <v>33</v>
      </c>
    </row>
    <row r="9" spans="1:5" x14ac:dyDescent="0.25">
      <c r="B9" t="s">
        <v>34</v>
      </c>
      <c r="E9" s="6" t="s">
        <v>36</v>
      </c>
    </row>
    <row r="11" spans="1:5" x14ac:dyDescent="0.25">
      <c r="A11" t="s">
        <v>16</v>
      </c>
      <c r="B11" t="s">
        <v>28</v>
      </c>
    </row>
    <row r="12" spans="1:5" x14ac:dyDescent="0.25">
      <c r="B12" t="s">
        <v>17</v>
      </c>
    </row>
    <row r="13" spans="1:5" x14ac:dyDescent="0.25">
      <c r="B13" t="s">
        <v>37</v>
      </c>
    </row>
    <row r="14" spans="1:5" x14ac:dyDescent="0.25">
      <c r="B14" t="s">
        <v>38</v>
      </c>
    </row>
    <row r="15" spans="1:5" x14ac:dyDescent="0.25">
      <c r="B15" t="s">
        <v>39</v>
      </c>
    </row>
    <row r="17" spans="1:2" x14ac:dyDescent="0.25">
      <c r="A17" t="s">
        <v>18</v>
      </c>
      <c r="B17" t="s">
        <v>19</v>
      </c>
    </row>
    <row r="18" spans="1:2" x14ac:dyDescent="0.25">
      <c r="B18" t="s">
        <v>20</v>
      </c>
    </row>
    <row r="19" spans="1:2" x14ac:dyDescent="0.25">
      <c r="B19" t="s">
        <v>21</v>
      </c>
    </row>
    <row r="20" spans="1:2" x14ac:dyDescent="0.25">
      <c r="B20" t="s">
        <v>22</v>
      </c>
    </row>
    <row r="21" spans="1:2" x14ac:dyDescent="0.25">
      <c r="B21" s="6" t="s">
        <v>23</v>
      </c>
    </row>
    <row r="22" spans="1:2" x14ac:dyDescent="0.25">
      <c r="B22" t="s">
        <v>31</v>
      </c>
    </row>
    <row r="23" spans="1:2" x14ac:dyDescent="0.25">
      <c r="B23" t="s">
        <v>32</v>
      </c>
    </row>
    <row r="24" spans="1:2" x14ac:dyDescent="0.25">
      <c r="B24" s="6" t="s">
        <v>24</v>
      </c>
    </row>
    <row r="25" spans="1:2" x14ac:dyDescent="0.25">
      <c r="B25" s="6" t="s">
        <v>25</v>
      </c>
    </row>
  </sheetData>
  <phoneticPr fontId="3" type="noConversion"/>
  <pageMargins left="0.75" right="0.75" top="1" bottom="1" header="0.5" footer="0.5"/>
  <pageSetup paperSize="9" orientation="portrait" horizontalDpi="300" verticalDpi="30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resultaten</vt:lpstr>
      <vt:lpstr>standenlijst</vt:lpstr>
      <vt:lpstr>deelnemers</vt:lpstr>
      <vt:lpstr>print.kopieren speciaal!!</vt:lpstr>
      <vt:lpstr>uitleg</vt:lpstr>
      <vt:lpstr>resultaten!Afdrukbereik</vt:lpstr>
      <vt:lpstr>standenlijst!Afdrukbereik</vt:lpstr>
      <vt:lpstr>standenlijst!Gem_B15</vt:lpstr>
      <vt:lpstr>standenlijst!Gem_Totaal</vt:lpstr>
      <vt:lpstr>Naam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van Ostayen</dc:creator>
  <cp:lastModifiedBy>Jos Wouters</cp:lastModifiedBy>
  <cp:lastPrinted>2015-09-28T19:28:39Z</cp:lastPrinted>
  <dcterms:created xsi:type="dcterms:W3CDTF">2002-10-30T10:36:36Z</dcterms:created>
  <dcterms:modified xsi:type="dcterms:W3CDTF">2021-06-20T08:18:16Z</dcterms:modified>
</cp:coreProperties>
</file>